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jkma/Desktop/"/>
    </mc:Choice>
  </mc:AlternateContent>
  <bookViews>
    <workbookView xWindow="80" yWindow="460" windowWidth="19400" windowHeight="11000" activeTab="4"/>
  </bookViews>
  <sheets>
    <sheet name="Agustus" sheetId="1" r:id="rId1"/>
    <sheet name="September" sheetId="3" r:id="rId2"/>
    <sheet name="Oktober" sheetId="4" r:id="rId3"/>
    <sheet name="November" sheetId="5" r:id="rId4"/>
    <sheet name="Desember" sheetId="6" r:id="rId5"/>
  </sheets>
  <definedNames>
    <definedName name="_xlnm.Print_Area" localSheetId="0">Agustus!$A$1:$F$66</definedName>
    <definedName name="_xlnm.Print_Area" localSheetId="4">Desember!$A$1:$F$66</definedName>
    <definedName name="_xlnm.Print_Area" localSheetId="3">November!$A$1:$F$66</definedName>
    <definedName name="_xlnm.Print_Area" localSheetId="2">Oktober!$A$1:$F$67</definedName>
    <definedName name="_xlnm.Print_Area" localSheetId="1">September!$A$1:$F$66</definedName>
    <definedName name="_xlnm.Print_Titles" localSheetId="0">Agustus!$6:$6</definedName>
    <definedName name="_xlnm.Print_Titles" localSheetId="4">Desember!$6:$6</definedName>
    <definedName name="_xlnm.Print_Titles" localSheetId="3">November!$6:$6</definedName>
    <definedName name="_xlnm.Print_Titles" localSheetId="2">Oktober!$6:$6</definedName>
    <definedName name="_xlnm.Print_Titles" localSheetId="1">September!$6:$6</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F37" i="6" l="1"/>
  <c r="F37" i="5"/>
  <c r="E44" i="6"/>
  <c r="K63" i="6"/>
  <c r="I63" i="6"/>
  <c r="J61" i="6"/>
  <c r="G59" i="6"/>
  <c r="H56" i="6"/>
  <c r="G56" i="6"/>
  <c r="E53" i="6"/>
  <c r="D53" i="6"/>
  <c r="H52" i="6"/>
  <c r="I52" i="6"/>
  <c r="I51" i="6"/>
  <c r="I50" i="6"/>
  <c r="I49" i="6"/>
  <c r="I48" i="6"/>
  <c r="I47" i="6"/>
  <c r="I46" i="6"/>
  <c r="I45" i="6"/>
  <c r="I44" i="6"/>
  <c r="F7" i="6"/>
  <c r="H45" i="6"/>
  <c r="H51" i="6"/>
  <c r="I53" i="6"/>
  <c r="H49" i="6"/>
  <c r="I64" i="6"/>
  <c r="H47" i="6"/>
  <c r="K64" i="6"/>
  <c r="H44" i="6"/>
  <c r="H46" i="6"/>
  <c r="H48" i="6"/>
  <c r="H50" i="6"/>
  <c r="G62" i="3"/>
  <c r="K63" i="5"/>
  <c r="I63" i="5"/>
  <c r="J61" i="5"/>
  <c r="G59" i="5"/>
  <c r="H56" i="5"/>
  <c r="G56" i="5"/>
  <c r="E53" i="5"/>
  <c r="D53" i="5"/>
  <c r="H52" i="5"/>
  <c r="I52" i="5"/>
  <c r="I51" i="5"/>
  <c r="H51" i="5"/>
  <c r="I50" i="5"/>
  <c r="I49" i="5"/>
  <c r="I48" i="5"/>
  <c r="I47" i="5"/>
  <c r="H47" i="5"/>
  <c r="I46" i="5"/>
  <c r="I45" i="5"/>
  <c r="H45" i="5"/>
  <c r="I44" i="5"/>
  <c r="F7" i="5"/>
  <c r="K64" i="4"/>
  <c r="K65" i="4"/>
  <c r="I64" i="4"/>
  <c r="J61" i="4"/>
  <c r="G59" i="4"/>
  <c r="H56" i="4"/>
  <c r="G56" i="4"/>
  <c r="E53" i="4"/>
  <c r="D53" i="4"/>
  <c r="H52" i="4"/>
  <c r="I52" i="4"/>
  <c r="I51" i="4"/>
  <c r="H51" i="4"/>
  <c r="I50" i="4"/>
  <c r="I49" i="4"/>
  <c r="I48" i="4"/>
  <c r="H48" i="4"/>
  <c r="I47" i="4"/>
  <c r="I46" i="4"/>
  <c r="H46" i="4"/>
  <c r="I45" i="4"/>
  <c r="I44" i="4"/>
  <c r="H44" i="4"/>
  <c r="F7" i="4"/>
  <c r="I53" i="5"/>
  <c r="H46" i="5"/>
  <c r="H44" i="5"/>
  <c r="H53" i="6"/>
  <c r="I53" i="4"/>
  <c r="H45" i="4"/>
  <c r="H47" i="4"/>
  <c r="H49" i="4"/>
  <c r="I65" i="4"/>
  <c r="H49" i="5"/>
  <c r="I64" i="5"/>
  <c r="K64" i="5"/>
  <c r="H48" i="5"/>
  <c r="H50" i="5"/>
  <c r="H50" i="4"/>
  <c r="H53" i="4"/>
  <c r="K63" i="3"/>
  <c r="I63" i="3"/>
  <c r="I64" i="3"/>
  <c r="J61" i="3"/>
  <c r="G59" i="3"/>
  <c r="H56" i="3"/>
  <c r="G56" i="3"/>
  <c r="E53" i="3"/>
  <c r="D53" i="3"/>
  <c r="H52" i="3"/>
  <c r="I52" i="3"/>
  <c r="I51" i="3"/>
  <c r="H51" i="3"/>
  <c r="I50" i="3"/>
  <c r="H50" i="3"/>
  <c r="I49" i="3"/>
  <c r="H49" i="3"/>
  <c r="I48" i="3"/>
  <c r="H48" i="3"/>
  <c r="I47" i="3"/>
  <c r="H47" i="3"/>
  <c r="I46" i="3"/>
  <c r="H46" i="3"/>
  <c r="I45" i="3"/>
  <c r="H45" i="3"/>
  <c r="I44" i="3"/>
  <c r="H44" i="3"/>
  <c r="F7" i="3"/>
  <c r="H53" i="5"/>
  <c r="H53" i="3"/>
  <c r="K64" i="3"/>
  <c r="I53" i="3"/>
  <c r="G59" i="1"/>
  <c r="H56" i="1"/>
  <c r="G56" i="1"/>
  <c r="F7" i="1"/>
  <c r="J61" i="1"/>
  <c r="K63" i="1"/>
  <c r="D53" i="1"/>
  <c r="K64" i="1"/>
  <c r="I63" i="1"/>
  <c r="I64" i="1"/>
  <c r="E53" i="1"/>
  <c r="I45" i="1"/>
  <c r="I46" i="1"/>
  <c r="I47" i="1"/>
  <c r="I48" i="1"/>
  <c r="I49" i="1"/>
  <c r="I50" i="1"/>
  <c r="I51" i="1"/>
  <c r="I52" i="1"/>
  <c r="I53" i="1"/>
  <c r="I44" i="1"/>
  <c r="H44" i="1"/>
  <c r="H45" i="1"/>
  <c r="H46" i="1"/>
  <c r="H47" i="1"/>
  <c r="H48" i="1"/>
  <c r="H49" i="1"/>
  <c r="H50" i="1"/>
  <c r="H53" i="1"/>
  <c r="H51" i="1"/>
  <c r="H52" i="1"/>
</calcChain>
</file>

<file path=xl/sharedStrings.xml><?xml version="1.0" encoding="utf-8"?>
<sst xmlns="http://schemas.openxmlformats.org/spreadsheetml/2006/main" count="657" uniqueCount="117">
  <si>
    <t>Sasaran Strategis</t>
  </si>
  <si>
    <t>Indikator Kinerja</t>
  </si>
  <si>
    <t>Jumlah mahasiswa yang berwirausaha</t>
  </si>
  <si>
    <t>Persentase lulusan bersertifikat kompetensi dan profesi</t>
  </si>
  <si>
    <t>Persentase lulusan yang langsung bekerja sesuai dengan bidang</t>
  </si>
  <si>
    <t>Persentase prodi terakreditasi minimal B</t>
  </si>
  <si>
    <t xml:space="preserve">Jumlah prestasi yang diperoleh mahasiswa  dalam kompetisi tingkat nasional dan internasional </t>
  </si>
  <si>
    <t>Persentase dosen yang bersertifikat pendidik</t>
  </si>
  <si>
    <t>Jumlah sitasi karya ilmiah</t>
  </si>
  <si>
    <t>Opini penilaian laporan keuangan oleh auditor publik</t>
  </si>
  <si>
    <t>Tingkat Pencapaian  Angka Efisiensi Edukasi</t>
  </si>
  <si>
    <t>21,39</t>
  </si>
  <si>
    <t>Meningkatnya kualitas dan daya saing mahasiswa dan Lulusan</t>
  </si>
  <si>
    <t>Mencapai peningkatan perluasan dan pemerataan akses pendidikan</t>
  </si>
  <si>
    <t>Jumlah mahasiswa terdaftar (student body)</t>
  </si>
  <si>
    <t>Jumlah mahasiswa Pascasarjana</t>
  </si>
  <si>
    <t>Meningkatnya relevansi dan produktivitas penelitian dan pengembangan</t>
  </si>
  <si>
    <t>Jumlah Riset Group (pusat studi/kajian) yang aktif</t>
  </si>
  <si>
    <t>Percepatan deliveri hasil penelitian untuk pengabdian dan komersialisasi</t>
  </si>
  <si>
    <t>Jumlah prototipe R&amp;D</t>
  </si>
  <si>
    <t xml:space="preserve">Jumlah prototipe industri </t>
  </si>
  <si>
    <t>Menguatnya kapasitas inovasi</t>
  </si>
  <si>
    <t>Meningkatnya kualitas kelembagaan di lingkungan Universitas Andalas</t>
  </si>
  <si>
    <t>Capaian Akreditasi Institusi BAN PT (A)</t>
  </si>
  <si>
    <t>A</t>
  </si>
  <si>
    <t>Ranking PT di Webometric University Ranking</t>
  </si>
  <si>
    <t>Hasil penilaian SAKIP</t>
  </si>
  <si>
    <t>B</t>
  </si>
  <si>
    <t>WTP</t>
  </si>
  <si>
    <t>Meningkatnya relevansi, kualitas, dan kuantitas sumber daya manusia</t>
  </si>
  <si>
    <t>Jumlah Kerjasama dengan Lembaga Internasional yang aktif pada tahun berjalan</t>
  </si>
  <si>
    <t>Jumlah visiting scholar dari PT Luar Negeri per tahun</t>
  </si>
  <si>
    <t>Jumlah PUI</t>
  </si>
  <si>
    <t>Peningkatan kontribusi dana dari kerjasama dan komersialisasi</t>
  </si>
  <si>
    <t>Jumlah revenue yang dihasilkan dari kerjasama</t>
  </si>
  <si>
    <t xml:space="preserve">Meningkatnya kualitas pembelajaran </t>
  </si>
  <si>
    <t xml:space="preserve">Jumlah mahasiswa mengikuti  student exchange/ mobility dengan PT dalam dan luar negeri </t>
  </si>
  <si>
    <t xml:space="preserve">Jumlah Mahasiswa Asing </t>
  </si>
  <si>
    <t xml:space="preserve">Jumlah publikasi Nasional dosen per tahun </t>
  </si>
  <si>
    <t xml:space="preserve">Peningkatan Intensitas Kerjasama dangan instansi dalam dan luar negeri </t>
  </si>
  <si>
    <t>No</t>
  </si>
  <si>
    <t>Jumlah paten/ HAKI yang didaftarkan</t>
  </si>
  <si>
    <t xml:space="preserve"> TAHUN 2017</t>
  </si>
  <si>
    <t>7,5 M</t>
  </si>
  <si>
    <t>Target Rektor 2017</t>
  </si>
  <si>
    <t>Target Dekan 2017</t>
  </si>
  <si>
    <t xml:space="preserve">Rasio Pendapatan PNBP terhadap Biaya Operasional </t>
  </si>
  <si>
    <t>Persentase PNBP BLU yang digunakan untuk membiayai biaya operasional tahun 2017</t>
  </si>
  <si>
    <t>Jumlah Pendapatan BLU</t>
  </si>
  <si>
    <t>Jumlah nominal realisasi PNBP BLU tahun 2017</t>
  </si>
  <si>
    <t>Jumlah Pendapatan BLU yang bersumber dari Pengelolaan Aset</t>
  </si>
  <si>
    <t>Jumlah nominal realisasi PNBP BLU yang bersumber dari pengelolaan Aset tahun 2017</t>
  </si>
  <si>
    <t>Modernisasi Pengelolaan Keuangan BLU</t>
  </si>
  <si>
    <t>Persentase penyelesaian modernisasi Pengelolaan Keuangan BLU</t>
  </si>
  <si>
    <t>Persentase Lulusan Perguruan Tinggi yang Langsung Bekerja</t>
  </si>
  <si>
    <t>5 M</t>
  </si>
  <si>
    <t>28,800</t>
  </si>
  <si>
    <t>Persentase dosen berkualifikasi S3 (yang telah lulus program Doktor tahun 2017)</t>
  </si>
  <si>
    <t>Ranking PT Nasional (yang dilakukan oleh Kemenristekdikti th 2017)</t>
  </si>
  <si>
    <t>PERJANJIAN DAN KONTRAK KINERJA DEKAN</t>
  </si>
  <si>
    <t>Persentase lulusan perguruan tinggi dengan masa tunggu     6 (enam) bulan untuk mendapat pekerjaan pertama tahun 2017</t>
  </si>
  <si>
    <t>198 M</t>
  </si>
  <si>
    <t>Anggaran</t>
  </si>
  <si>
    <t>Rektor</t>
  </si>
  <si>
    <t>Universitas Andalas</t>
  </si>
  <si>
    <t>Dekan,</t>
  </si>
  <si>
    <t>Output Kegiatan</t>
  </si>
  <si>
    <t>5742.001  Layanan Pendidikan</t>
  </si>
  <si>
    <t>5742.002  Penelitian</t>
  </si>
  <si>
    <t>5742.003  Pengabdian Masyarakat</t>
  </si>
  <si>
    <t>5742.004  Sarana/Prasarana Pendukung Pembelajaran</t>
  </si>
  <si>
    <t>5742.005  Sarana/Prasarana Pendukung Perkantoran</t>
  </si>
  <si>
    <t>5742.994  Layanan Perkantoran</t>
  </si>
  <si>
    <t>T o t a l</t>
  </si>
  <si>
    <t>DENGAN REKTOR UNIVERSITAS ANDALAS</t>
  </si>
  <si>
    <t>PERJANJIAN DAN KONTRAK KINERJA DEKAN/KETUA LEMBAGA/DIREKTUR PASCA*</t>
  </si>
  <si>
    <t>5M</t>
  </si>
  <si>
    <t>Fakultas Kesehatan Masyarakat</t>
  </si>
  <si>
    <t>5 Juta</t>
  </si>
  <si>
    <t>18,2</t>
  </si>
  <si>
    <t>7,8%</t>
  </si>
  <si>
    <t>0</t>
  </si>
  <si>
    <t>TR</t>
  </si>
  <si>
    <t>40,43%</t>
  </si>
  <si>
    <t>42,85%</t>
  </si>
  <si>
    <t>43,08%</t>
  </si>
  <si>
    <t>750 Jt</t>
  </si>
  <si>
    <t>5741.001  Layanan Perkantoran</t>
  </si>
  <si>
    <t>5742.007  Layanan Pembelajaran (B0PTN)</t>
  </si>
  <si>
    <t>5742.006  Sarana/Prasarana Perkantoran Satker (BOPTN)</t>
  </si>
  <si>
    <t>Realisasi                         (Per 31 Agustus 2017)</t>
  </si>
  <si>
    <t>Realisasi</t>
  </si>
  <si>
    <t>2.4M</t>
  </si>
  <si>
    <t>Padang, 4 September 2017</t>
  </si>
  <si>
    <t>Persentase Realisasi</t>
  </si>
  <si>
    <t>Persentase Target</t>
  </si>
  <si>
    <t>Prof. Dr. Tafdil Husni, SE, MBA</t>
  </si>
  <si>
    <t>Defriman Djafri, SKM, MKM, PhD</t>
  </si>
  <si>
    <t>NIP. 196211201987021002</t>
  </si>
  <si>
    <t>NIP. 198008052005011004</t>
  </si>
  <si>
    <r>
      <rPr>
        <b/>
        <sz val="14"/>
        <rFont val="Arial"/>
        <family val="2"/>
      </rPr>
      <t>Rasio Afirmasi</t>
    </r>
    <r>
      <rPr>
        <sz val="14"/>
        <rFont val="Arial"/>
        <family val="2"/>
      </rPr>
      <t xml:space="preserve"> (Persentase jumlah mahasiswa UKT (level 1, level 2 dan Bidik Misi) dibandingkan dengan total jumlah mahasiswa S1 dan Diploma tahun akademik 2017/2018</t>
    </r>
  </si>
  <si>
    <t>742 Jt</t>
  </si>
  <si>
    <r>
      <rPr>
        <b/>
        <sz val="14"/>
        <rFont val="Arial"/>
        <family val="2"/>
      </rPr>
      <t xml:space="preserve">Jumlah publikasi Internasional dosen per tahun </t>
    </r>
    <r>
      <rPr>
        <sz val="14"/>
        <rFont val="Arial"/>
        <family val="2"/>
      </rPr>
      <t>(publikasi Internasional adalah karya tulis ilmiah dosen yang dipublikasikan secara internasional dan terindeks oleh lembaga scopus maupun lembaga non scopus)</t>
    </r>
  </si>
  <si>
    <r>
      <rPr>
        <b/>
        <sz val="14"/>
        <rFont val="Arial"/>
        <family val="2"/>
      </rPr>
      <t xml:space="preserve">Jumlah Produk Inovasi </t>
    </r>
    <r>
      <rPr>
        <sz val="14"/>
        <rFont val="Arial"/>
        <family val="2"/>
      </rPr>
      <t>(Produk inovasi adalah produk hasil litbang yang telah diproduksi dan dimanfaatkan pengguna. Mengikuti ketentuan dalam kriteria Tingkat Kesiapterapan Teknologi (TKT) dari Kemenristekdikti No. 42 tahun 2016 tentang Pengukuran dan Penetapan Tingkat Kesiapterapan Teknologi tahun 2017)</t>
    </r>
  </si>
  <si>
    <t>Realisasi                         (Per 31 September 2017)</t>
  </si>
  <si>
    <t>Realisasi                         (Per 31 Oktober 2017)</t>
  </si>
  <si>
    <t>Realisasi                         (Per 31 November 2017)</t>
  </si>
  <si>
    <t>3.4M</t>
  </si>
  <si>
    <t>Padang, 13 November 2017</t>
  </si>
  <si>
    <t>Padang, 9 Oktober 2017</t>
  </si>
  <si>
    <t>Padang, 4 Desember 2017</t>
  </si>
  <si>
    <t>Padang, 4 Januari 2017</t>
  </si>
  <si>
    <t>5742.007  Layanan Pembelajaran (BOPTN)</t>
  </si>
  <si>
    <t>ATK</t>
  </si>
  <si>
    <t>Realisasi                         (Per 31 Desember 2017)</t>
  </si>
  <si>
    <t>5.2M</t>
  </si>
  <si>
    <t>7.2M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</si>
</sst>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 #,##0_-;_-* &quot;-&quot;_-;_-@_-"/>
    <numFmt numFmtId="165" formatCode="0.000"/>
    <numFmt numFmtId="166" formatCode="_(* #,##0_);_(* \(#,##0\);_(* &quot;-&quot;??_);_(@_)"/>
    <numFmt numFmtId="167" formatCode="_([$Rp-421]* #,##0_);_([$Rp-421]* \(#,##0\);_([$Rp-421]* &quot;-&quot;_);_(@_)"/>
  </numFmts>
  <fonts count="8" x14ac:knownFonts="1">
    <font>
      <sz val="11"/>
      <color theme="1"/>
      <name val="Calibri"/>
      <family val="2"/>
      <scheme val="minor"/>
    </font>
    <font>
      <sz val="11"/>
      <color theme="1"/>
      <name val="Calibri"/>
      <family val="2"/>
      <scheme val="minor"/>
    </font>
    <font>
      <sz val="8"/>
      <name val="Calibri"/>
      <family val="2"/>
      <scheme val="minor"/>
    </font>
    <font>
      <sz val="14"/>
      <name val="Arial"/>
      <family val="2"/>
    </font>
    <font>
      <b/>
      <sz val="14"/>
      <name val="Arial"/>
      <family val="2"/>
    </font>
    <font>
      <u val="singleAccounting"/>
      <sz val="14"/>
      <name val="Arial"/>
      <family val="2"/>
    </font>
    <font>
      <sz val="14"/>
      <color rgb="FFFF0000"/>
      <name val="Arial"/>
      <family val="2"/>
    </font>
    <font>
      <b/>
      <sz val="14"/>
      <color rgb="FFFF0000"/>
      <name val="Arial"/>
      <family val="2"/>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style="thin">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3" fillId="0" borderId="1" xfId="0" applyFont="1" applyBorder="1" applyAlignment="1">
      <alignment vertical="top" wrapText="1"/>
    </xf>
    <xf numFmtId="0" fontId="3" fillId="0" borderId="1" xfId="0" applyFont="1" applyBorder="1" applyAlignment="1">
      <alignment horizontal="center" vertical="center"/>
    </xf>
    <xf numFmtId="10" fontId="3" fillId="0" borderId="6" xfId="0" applyNumberFormat="1" applyFont="1" applyBorder="1" applyAlignment="1">
      <alignment horizontal="center" vertical="center"/>
    </xf>
    <xf numFmtId="0" fontId="3" fillId="0" borderId="0" xfId="0" applyFont="1" applyAlignment="1">
      <alignment vertical="top"/>
    </xf>
    <xf numFmtId="0" fontId="3" fillId="0" borderId="1" xfId="0" applyFont="1" applyBorder="1" applyAlignment="1">
      <alignment horizontal="left" vertical="top" wrapText="1"/>
    </xf>
    <xf numFmtId="0" fontId="4"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3" fillId="0" borderId="1" xfId="0" applyNumberFormat="1" applyFont="1" applyBorder="1" applyAlignment="1">
      <alignment horizontal="center" vertical="center"/>
    </xf>
    <xf numFmtId="9" fontId="3" fillId="0" borderId="6" xfId="0" applyNumberFormat="1" applyFont="1" applyBorder="1" applyAlignment="1">
      <alignment horizontal="center" vertical="center"/>
    </xf>
    <xf numFmtId="0" fontId="3" fillId="0" borderId="6" xfId="0" quotePrefix="1" applyFont="1" applyBorder="1" applyAlignment="1">
      <alignment horizontal="center" vertical="center"/>
    </xf>
    <xf numFmtId="0" fontId="3" fillId="0" borderId="6" xfId="0" applyFont="1" applyBorder="1" applyAlignment="1">
      <alignment horizontal="center" vertical="center"/>
    </xf>
    <xf numFmtId="9" fontId="3" fillId="0" borderId="6" xfId="0" quotePrefix="1" applyNumberFormat="1" applyFont="1" applyBorder="1" applyAlignment="1">
      <alignment horizontal="center" vertical="center"/>
    </xf>
    <xf numFmtId="0" fontId="3" fillId="0" borderId="1" xfId="0" applyFont="1" applyBorder="1" applyAlignment="1">
      <alignment vertical="center" wrapText="1"/>
    </xf>
    <xf numFmtId="49" fontId="3" fillId="0" borderId="1" xfId="1" applyNumberFormat="1" applyFont="1" applyBorder="1" applyAlignment="1">
      <alignment horizontal="center" vertical="center"/>
    </xf>
    <xf numFmtId="0" fontId="3" fillId="0" borderId="1" xfId="0" quotePrefix="1" applyFont="1" applyBorder="1" applyAlignment="1">
      <alignment horizontal="center" vertical="center"/>
    </xf>
    <xf numFmtId="0" fontId="3" fillId="0" borderId="9" xfId="0" applyFont="1" applyBorder="1" applyAlignment="1">
      <alignment horizontal="center" vertical="center"/>
    </xf>
    <xf numFmtId="0" fontId="3" fillId="0" borderId="1" xfId="0" applyFont="1" applyFill="1" applyBorder="1" applyAlignment="1">
      <alignment vertical="top" wrapText="1"/>
    </xf>
    <xf numFmtId="165"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6" xfId="0" applyNumberFormat="1" applyFont="1" applyBorder="1" applyAlignment="1">
      <alignment horizontal="center" vertical="center"/>
    </xf>
    <xf numFmtId="9"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64" fontId="3" fillId="0" borderId="1" xfId="2" applyNumberFormat="1" applyFont="1" applyFill="1" applyBorder="1" applyAlignment="1">
      <alignment horizontal="center" vertical="center"/>
    </xf>
    <xf numFmtId="166" fontId="3" fillId="0" borderId="6" xfId="1"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vertical="top" wrapText="1"/>
    </xf>
    <xf numFmtId="9" fontId="3" fillId="0" borderId="11" xfId="0" applyNumberFormat="1" applyFont="1" applyFill="1" applyBorder="1" applyAlignment="1">
      <alignment horizontal="center" vertical="center"/>
    </xf>
    <xf numFmtId="9" fontId="3" fillId="0" borderId="11" xfId="0" applyNumberFormat="1" applyFont="1" applyBorder="1" applyAlignment="1">
      <alignment horizontal="center" vertical="center"/>
    </xf>
    <xf numFmtId="0" fontId="3" fillId="0" borderId="12" xfId="0" quotePrefix="1"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3" fillId="0" borderId="0" xfId="0" applyFont="1" applyAlignment="1">
      <alignment horizontal="right" vertical="top"/>
    </xf>
    <xf numFmtId="167" fontId="3" fillId="0" borderId="0" xfId="1" applyNumberFormat="1" applyFont="1" applyAlignment="1">
      <alignment horizontal="center" vertical="top"/>
    </xf>
    <xf numFmtId="167" fontId="3" fillId="0" borderId="0" xfId="0" applyNumberFormat="1" applyFont="1" applyAlignment="1">
      <alignment vertical="top"/>
    </xf>
    <xf numFmtId="10" fontId="4" fillId="0" borderId="0" xfId="0" applyNumberFormat="1" applyFont="1" applyAlignment="1">
      <alignment horizontal="center" vertical="center"/>
    </xf>
    <xf numFmtId="10" fontId="4" fillId="0" borderId="0" xfId="0" applyNumberFormat="1" applyFont="1" applyAlignment="1">
      <alignment vertical="top"/>
    </xf>
    <xf numFmtId="167" fontId="3" fillId="0" borderId="0" xfId="1" applyNumberFormat="1" applyFont="1" applyAlignment="1">
      <alignment horizontal="left" vertical="top"/>
    </xf>
    <xf numFmtId="3" fontId="3" fillId="0" borderId="0" xfId="0" applyNumberFormat="1" applyFont="1" applyAlignment="1">
      <alignment horizontal="left" vertical="top"/>
    </xf>
    <xf numFmtId="167" fontId="5" fillId="0" borderId="0" xfId="1" applyNumberFormat="1" applyFont="1" applyAlignment="1">
      <alignment horizontal="left" vertical="top"/>
    </xf>
    <xf numFmtId="167" fontId="5" fillId="0" borderId="0" xfId="0" applyNumberFormat="1" applyFont="1" applyAlignment="1">
      <alignment vertical="top"/>
    </xf>
    <xf numFmtId="0" fontId="4" fillId="0" borderId="0" xfId="0" applyFont="1" applyAlignment="1">
      <alignment horizontal="right" vertical="top" wrapText="1"/>
    </xf>
    <xf numFmtId="167" fontId="4" fillId="0" borderId="0" xfId="0" applyNumberFormat="1" applyFont="1" applyAlignment="1">
      <alignment horizontal="right" vertical="top"/>
    </xf>
    <xf numFmtId="167" fontId="4" fillId="0" borderId="0" xfId="0" applyNumberFormat="1" applyFont="1" applyAlignment="1">
      <alignment vertical="top"/>
    </xf>
    <xf numFmtId="0" fontId="4" fillId="0" borderId="0" xfId="0" applyFont="1" applyAlignment="1">
      <alignment horizontal="center" vertical="top" wrapText="1"/>
    </xf>
    <xf numFmtId="10" fontId="3" fillId="0" borderId="0" xfId="0" applyNumberFormat="1" applyFont="1" applyAlignment="1">
      <alignment vertical="top"/>
    </xf>
    <xf numFmtId="0" fontId="3" fillId="0" borderId="0" xfId="0" applyFont="1" applyAlignment="1">
      <alignment horizontal="left" vertical="top"/>
    </xf>
    <xf numFmtId="10" fontId="3" fillId="0" borderId="0" xfId="0" applyNumberFormat="1" applyFont="1" applyAlignment="1">
      <alignment vertical="top" wrapText="1"/>
    </xf>
    <xf numFmtId="0" fontId="3" fillId="0" borderId="0" xfId="0" applyFont="1" applyAlignment="1">
      <alignment horizontal="left" vertical="center"/>
    </xf>
    <xf numFmtId="10" fontId="4" fillId="0" borderId="0" xfId="0" applyNumberFormat="1" applyFont="1" applyAlignment="1">
      <alignment horizontal="center" vertical="top"/>
    </xf>
    <xf numFmtId="43" fontId="3" fillId="0" borderId="0" xfId="1" applyFont="1" applyAlignment="1">
      <alignment vertical="top"/>
    </xf>
    <xf numFmtId="166" fontId="3" fillId="0" borderId="0" xfId="1" applyNumberFormat="1" applyFont="1" applyAlignment="1">
      <alignment vertical="top"/>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top" wrapText="1"/>
    </xf>
    <xf numFmtId="9" fontId="3" fillId="0" borderId="0" xfId="3" applyFont="1" applyAlignment="1">
      <alignment vertical="top"/>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vertical="top" wrapText="1"/>
    </xf>
    <xf numFmtId="167" fontId="6" fillId="0" borderId="0" xfId="1" applyNumberFormat="1" applyFont="1" applyAlignment="1">
      <alignment horizontal="left" vertical="top"/>
    </xf>
    <xf numFmtId="167" fontId="6" fillId="0" borderId="0" xfId="0" applyNumberFormat="1" applyFont="1" applyAlignment="1">
      <alignment vertical="top"/>
    </xf>
    <xf numFmtId="167" fontId="6" fillId="0" borderId="0" xfId="1" applyNumberFormat="1" applyFont="1" applyAlignment="1">
      <alignment horizontal="center" vertical="top"/>
    </xf>
    <xf numFmtId="41" fontId="3" fillId="0" borderId="0" xfId="2" applyFont="1" applyAlignment="1">
      <alignment vertical="top"/>
    </xf>
    <xf numFmtId="41" fontId="6" fillId="0" borderId="0" xfId="2" applyFont="1" applyAlignment="1">
      <alignment vertical="top"/>
    </xf>
    <xf numFmtId="9" fontId="6" fillId="0" borderId="0" xfId="3" applyFont="1" applyAlignment="1">
      <alignment vertical="top"/>
    </xf>
    <xf numFmtId="10" fontId="7" fillId="0" borderId="0" xfId="0" applyNumberFormat="1" applyFont="1" applyAlignment="1">
      <alignment horizontal="center" vertical="center"/>
    </xf>
    <xf numFmtId="10" fontId="7" fillId="0" borderId="0" xfId="0" applyNumberFormat="1" applyFont="1" applyAlignment="1">
      <alignment vertical="top"/>
    </xf>
    <xf numFmtId="41" fontId="4" fillId="0" borderId="0" xfId="2" applyFont="1" applyAlignment="1">
      <alignment horizontal="center" vertical="top" wrapText="1"/>
    </xf>
    <xf numFmtId="10" fontId="6" fillId="0" borderId="6" xfId="0" applyNumberFormat="1" applyFont="1" applyBorder="1" applyAlignment="1">
      <alignment horizontal="center" vertical="center"/>
    </xf>
    <xf numFmtId="9" fontId="6" fillId="0" borderId="6" xfId="0" applyNumberFormat="1" applyFont="1" applyBorder="1" applyAlignment="1">
      <alignment horizontal="center" vertical="center"/>
    </xf>
    <xf numFmtId="0" fontId="6" fillId="0" borderId="6" xfId="0" quotePrefix="1" applyFont="1" applyBorder="1" applyAlignment="1">
      <alignment horizontal="center" vertical="center"/>
    </xf>
    <xf numFmtId="0" fontId="6" fillId="0" borderId="6" xfId="0" applyFont="1" applyBorder="1" applyAlignment="1">
      <alignment horizontal="center" vertical="center"/>
    </xf>
    <xf numFmtId="9" fontId="6" fillId="0" borderId="6" xfId="0" quotePrefix="1" applyNumberFormat="1" applyFont="1" applyBorder="1" applyAlignment="1">
      <alignment horizontal="center" vertical="center"/>
    </xf>
    <xf numFmtId="0" fontId="6" fillId="0" borderId="1" xfId="0" applyFont="1" applyBorder="1" applyAlignment="1">
      <alignment horizontal="center" vertical="center"/>
    </xf>
    <xf numFmtId="0" fontId="6" fillId="0" borderId="6" xfId="0" applyNumberFormat="1" applyFont="1" applyBorder="1" applyAlignment="1">
      <alignment horizontal="center" vertical="center"/>
    </xf>
    <xf numFmtId="0" fontId="6" fillId="0" borderId="12" xfId="0" quotePrefix="1" applyFont="1" applyBorder="1" applyAlignment="1">
      <alignment horizontal="center" vertical="center"/>
    </xf>
    <xf numFmtId="0" fontId="3" fillId="0" borderId="1" xfId="0" applyFont="1" applyBorder="1" applyAlignment="1">
      <alignment horizontal="left"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top" wrapText="1"/>
    </xf>
  </cellXfs>
  <cellStyles count="4">
    <cellStyle name="Comma" xfId="1" builtinId="3"/>
    <cellStyle name="Comma [0]" xfId="2" builtinId="6"/>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view="pageBreakPreview" zoomScale="70" zoomScaleSheetLayoutView="70" workbookViewId="0">
      <selection activeCell="C8" sqref="C8"/>
    </sheetView>
  </sheetViews>
  <sheetFormatPr baseColWidth="10" defaultColWidth="8.83203125" defaultRowHeight="18" x14ac:dyDescent="0.2"/>
  <cols>
    <col min="1" max="1" width="4.6640625" style="4" customWidth="1"/>
    <col min="2" max="2" width="27" style="4" customWidth="1"/>
    <col min="3" max="3" width="50.1640625" style="7" customWidth="1"/>
    <col min="4" max="4" width="22.5" style="8" customWidth="1"/>
    <col min="5" max="5" width="22.5" style="9" customWidth="1"/>
    <col min="6" max="6" width="22.5" style="4" customWidth="1"/>
    <col min="7" max="7" width="18.6640625" style="4" bestFit="1" customWidth="1"/>
    <col min="8" max="8" width="20.5" style="4" bestFit="1" customWidth="1"/>
    <col min="9" max="9" width="21.6640625" style="4" bestFit="1" customWidth="1"/>
    <col min="10" max="10" width="9.33203125" style="4" bestFit="1" customWidth="1"/>
    <col min="11" max="11" width="21.6640625" style="4" bestFit="1" customWidth="1"/>
    <col min="12" max="16384" width="8.83203125" style="4"/>
  </cols>
  <sheetData>
    <row r="1" spans="1:6" s="6" customFormat="1" x14ac:dyDescent="0.2">
      <c r="B1" s="4"/>
      <c r="C1" s="7"/>
      <c r="D1" s="8"/>
      <c r="E1" s="9"/>
    </row>
    <row r="2" spans="1:6" s="6" customFormat="1" x14ac:dyDescent="0.2">
      <c r="A2" s="89" t="s">
        <v>75</v>
      </c>
      <c r="B2" s="89"/>
      <c r="C2" s="89"/>
      <c r="D2" s="89"/>
      <c r="E2" s="89"/>
      <c r="F2" s="89"/>
    </row>
    <row r="3" spans="1:6" ht="15.75" customHeight="1" x14ac:dyDescent="0.2">
      <c r="A3" s="89" t="s">
        <v>74</v>
      </c>
      <c r="B3" s="89"/>
      <c r="C3" s="89"/>
      <c r="D3" s="89"/>
      <c r="E3" s="89"/>
      <c r="F3" s="89"/>
    </row>
    <row r="4" spans="1:6" ht="15" customHeight="1" x14ac:dyDescent="0.2">
      <c r="A4" s="90" t="s">
        <v>42</v>
      </c>
      <c r="B4" s="90"/>
      <c r="C4" s="90"/>
      <c r="D4" s="90"/>
      <c r="E4" s="90"/>
      <c r="F4" s="90"/>
    </row>
    <row r="5" spans="1:6" s="8" customFormat="1" ht="19" thickBot="1" x14ac:dyDescent="0.25">
      <c r="B5" s="4"/>
      <c r="C5" s="7"/>
      <c r="E5" s="9"/>
    </row>
    <row r="6" spans="1:6" ht="55" thickTop="1" x14ac:dyDescent="0.2">
      <c r="A6" s="10" t="s">
        <v>40</v>
      </c>
      <c r="B6" s="11" t="s">
        <v>0</v>
      </c>
      <c r="C6" s="12" t="s">
        <v>1</v>
      </c>
      <c r="D6" s="12" t="s">
        <v>44</v>
      </c>
      <c r="E6" s="12" t="s">
        <v>45</v>
      </c>
      <c r="F6" s="13" t="s">
        <v>90</v>
      </c>
    </row>
    <row r="7" spans="1:6" x14ac:dyDescent="0.2">
      <c r="A7" s="86">
        <v>1</v>
      </c>
      <c r="B7" s="85" t="s">
        <v>35</v>
      </c>
      <c r="C7" s="1" t="s">
        <v>10</v>
      </c>
      <c r="D7" s="2" t="s">
        <v>11</v>
      </c>
      <c r="E7" s="2" t="s">
        <v>79</v>
      </c>
      <c r="F7" s="3">
        <f>153/F14</f>
        <v>0.13660714285714284</v>
      </c>
    </row>
    <row r="8" spans="1:6" ht="72" x14ac:dyDescent="0.2">
      <c r="A8" s="88"/>
      <c r="B8" s="85"/>
      <c r="C8" s="1" t="s">
        <v>100</v>
      </c>
      <c r="D8" s="14">
        <v>0.4</v>
      </c>
      <c r="E8" s="14">
        <v>0.25</v>
      </c>
      <c r="F8" s="15">
        <v>0.29459999999999997</v>
      </c>
    </row>
    <row r="9" spans="1:6" ht="54" x14ac:dyDescent="0.2">
      <c r="A9" s="87"/>
      <c r="B9" s="85"/>
      <c r="C9" s="1" t="s">
        <v>36</v>
      </c>
      <c r="D9" s="2">
        <v>125</v>
      </c>
      <c r="E9" s="2">
        <v>5</v>
      </c>
      <c r="F9" s="16">
        <v>3</v>
      </c>
    </row>
    <row r="10" spans="1:6" ht="54" x14ac:dyDescent="0.2">
      <c r="A10" s="86">
        <v>2</v>
      </c>
      <c r="B10" s="85" t="s">
        <v>12</v>
      </c>
      <c r="C10" s="1" t="s">
        <v>6</v>
      </c>
      <c r="D10" s="2">
        <v>37</v>
      </c>
      <c r="E10" s="2">
        <v>2</v>
      </c>
      <c r="F10" s="16">
        <v>2</v>
      </c>
    </row>
    <row r="11" spans="1:6" ht="36" x14ac:dyDescent="0.2">
      <c r="A11" s="88"/>
      <c r="B11" s="85"/>
      <c r="C11" s="5" t="s">
        <v>3</v>
      </c>
      <c r="D11" s="14">
        <v>0.17</v>
      </c>
      <c r="E11" s="2" t="s">
        <v>80</v>
      </c>
      <c r="F11" s="16" t="s">
        <v>81</v>
      </c>
    </row>
    <row r="12" spans="1:6" x14ac:dyDescent="0.2">
      <c r="A12" s="88"/>
      <c r="B12" s="85"/>
      <c r="C12" s="1" t="s">
        <v>2</v>
      </c>
      <c r="D12" s="2">
        <v>120</v>
      </c>
      <c r="E12" s="2">
        <v>5</v>
      </c>
      <c r="F12" s="17">
        <v>5</v>
      </c>
    </row>
    <row r="13" spans="1:6" ht="36" x14ac:dyDescent="0.2">
      <c r="A13" s="87"/>
      <c r="B13" s="85"/>
      <c r="C13" s="1" t="s">
        <v>4</v>
      </c>
      <c r="D13" s="14">
        <v>0.2</v>
      </c>
      <c r="E13" s="14">
        <v>0.2</v>
      </c>
      <c r="F13" s="18">
        <v>0.02</v>
      </c>
    </row>
    <row r="14" spans="1:6" x14ac:dyDescent="0.2">
      <c r="A14" s="86">
        <v>3</v>
      </c>
      <c r="B14" s="85" t="s">
        <v>13</v>
      </c>
      <c r="C14" s="19" t="s">
        <v>14</v>
      </c>
      <c r="D14" s="20" t="s">
        <v>56</v>
      </c>
      <c r="E14" s="2">
        <v>950</v>
      </c>
      <c r="F14" s="17">
        <v>1120</v>
      </c>
    </row>
    <row r="15" spans="1:6" x14ac:dyDescent="0.2">
      <c r="A15" s="88"/>
      <c r="B15" s="85"/>
      <c r="C15" s="1" t="s">
        <v>37</v>
      </c>
      <c r="D15" s="2">
        <v>150</v>
      </c>
      <c r="E15" s="21" t="s">
        <v>81</v>
      </c>
      <c r="F15" s="16" t="s">
        <v>81</v>
      </c>
    </row>
    <row r="16" spans="1:6" x14ac:dyDescent="0.2">
      <c r="A16" s="87"/>
      <c r="B16" s="85"/>
      <c r="C16" s="1" t="s">
        <v>15</v>
      </c>
      <c r="D16" s="2">
        <v>3.9390000000000001</v>
      </c>
      <c r="E16" s="21" t="s">
        <v>81</v>
      </c>
      <c r="F16" s="16" t="s">
        <v>81</v>
      </c>
    </row>
    <row r="17" spans="1:6" ht="36" x14ac:dyDescent="0.2">
      <c r="A17" s="86">
        <v>4</v>
      </c>
      <c r="B17" s="85" t="s">
        <v>16</v>
      </c>
      <c r="C17" s="1" t="s">
        <v>17</v>
      </c>
      <c r="D17" s="2">
        <v>5</v>
      </c>
      <c r="E17" s="2">
        <v>1</v>
      </c>
      <c r="F17" s="2">
        <v>1</v>
      </c>
    </row>
    <row r="18" spans="1:6" ht="90" x14ac:dyDescent="0.2">
      <c r="A18" s="88"/>
      <c r="B18" s="85"/>
      <c r="C18" s="1" t="s">
        <v>102</v>
      </c>
      <c r="D18" s="2">
        <v>300</v>
      </c>
      <c r="E18" s="2">
        <v>8</v>
      </c>
      <c r="F18" s="17">
        <v>2</v>
      </c>
    </row>
    <row r="19" spans="1:6" x14ac:dyDescent="0.2">
      <c r="A19" s="87"/>
      <c r="B19" s="85"/>
      <c r="C19" s="1" t="s">
        <v>38</v>
      </c>
      <c r="D19" s="2">
        <v>350</v>
      </c>
      <c r="E19" s="2">
        <v>20</v>
      </c>
      <c r="F19" s="16" t="s">
        <v>81</v>
      </c>
    </row>
    <row r="20" spans="1:6" x14ac:dyDescent="0.2">
      <c r="A20" s="86">
        <v>5</v>
      </c>
      <c r="B20" s="85" t="s">
        <v>18</v>
      </c>
      <c r="C20" s="1" t="s">
        <v>41</v>
      </c>
      <c r="D20" s="2">
        <v>50</v>
      </c>
      <c r="E20" s="2">
        <v>1</v>
      </c>
      <c r="F20" s="16" t="s">
        <v>81</v>
      </c>
    </row>
    <row r="21" spans="1:6" x14ac:dyDescent="0.2">
      <c r="A21" s="88"/>
      <c r="B21" s="85"/>
      <c r="C21" s="1" t="s">
        <v>8</v>
      </c>
      <c r="D21" s="2">
        <v>100</v>
      </c>
      <c r="E21" s="2">
        <v>5</v>
      </c>
      <c r="F21" s="16" t="s">
        <v>81</v>
      </c>
    </row>
    <row r="22" spans="1:6" x14ac:dyDescent="0.2">
      <c r="A22" s="88"/>
      <c r="B22" s="85"/>
      <c r="C22" s="1" t="s">
        <v>19</v>
      </c>
      <c r="D22" s="2">
        <v>5</v>
      </c>
      <c r="E22" s="21" t="s">
        <v>81</v>
      </c>
      <c r="F22" s="16" t="s">
        <v>81</v>
      </c>
    </row>
    <row r="23" spans="1:6" x14ac:dyDescent="0.2">
      <c r="A23" s="87"/>
      <c r="B23" s="85"/>
      <c r="C23" s="1" t="s">
        <v>20</v>
      </c>
      <c r="D23" s="2">
        <v>5</v>
      </c>
      <c r="E23" s="21" t="s">
        <v>81</v>
      </c>
      <c r="F23" s="16" t="s">
        <v>81</v>
      </c>
    </row>
    <row r="24" spans="1:6" ht="144" x14ac:dyDescent="0.2">
      <c r="A24" s="22">
        <v>6</v>
      </c>
      <c r="B24" s="19" t="s">
        <v>21</v>
      </c>
      <c r="C24" s="23" t="s">
        <v>103</v>
      </c>
      <c r="D24" s="2">
        <v>5</v>
      </c>
      <c r="E24" s="21" t="s">
        <v>81</v>
      </c>
      <c r="F24" s="16" t="s">
        <v>81</v>
      </c>
    </row>
    <row r="25" spans="1:6" x14ac:dyDescent="0.2">
      <c r="A25" s="88">
        <v>7</v>
      </c>
      <c r="B25" s="85" t="s">
        <v>22</v>
      </c>
      <c r="C25" s="1" t="s">
        <v>23</v>
      </c>
      <c r="D25" s="2" t="s">
        <v>24</v>
      </c>
      <c r="E25" s="21" t="s">
        <v>82</v>
      </c>
      <c r="F25" s="16" t="s">
        <v>82</v>
      </c>
    </row>
    <row r="26" spans="1:6" x14ac:dyDescent="0.2">
      <c r="A26" s="88"/>
      <c r="B26" s="85"/>
      <c r="C26" s="1" t="s">
        <v>5</v>
      </c>
      <c r="D26" s="14">
        <v>0.79</v>
      </c>
      <c r="E26" s="14">
        <v>1</v>
      </c>
      <c r="F26" s="15">
        <v>1</v>
      </c>
    </row>
    <row r="27" spans="1:6" x14ac:dyDescent="0.2">
      <c r="A27" s="88"/>
      <c r="B27" s="85"/>
      <c r="C27" s="1" t="s">
        <v>25</v>
      </c>
      <c r="D27" s="24">
        <v>3.95</v>
      </c>
      <c r="E27" s="21" t="s">
        <v>82</v>
      </c>
      <c r="F27" s="16" t="s">
        <v>82</v>
      </c>
    </row>
    <row r="28" spans="1:6" ht="36" x14ac:dyDescent="0.2">
      <c r="A28" s="88"/>
      <c r="B28" s="85"/>
      <c r="C28" s="1" t="s">
        <v>58</v>
      </c>
      <c r="D28" s="2">
        <v>10</v>
      </c>
      <c r="E28" s="2" t="s">
        <v>82</v>
      </c>
      <c r="F28" s="16" t="s">
        <v>82</v>
      </c>
    </row>
    <row r="29" spans="1:6" x14ac:dyDescent="0.2">
      <c r="A29" s="88"/>
      <c r="B29" s="85"/>
      <c r="C29" s="1" t="s">
        <v>26</v>
      </c>
      <c r="D29" s="2" t="s">
        <v>27</v>
      </c>
      <c r="E29" s="2" t="s">
        <v>82</v>
      </c>
      <c r="F29" s="16" t="s">
        <v>82</v>
      </c>
    </row>
    <row r="30" spans="1:6" ht="36" x14ac:dyDescent="0.2">
      <c r="A30" s="87"/>
      <c r="B30" s="85"/>
      <c r="C30" s="5" t="s">
        <v>9</v>
      </c>
      <c r="D30" s="2" t="s">
        <v>28</v>
      </c>
      <c r="E30" s="2" t="s">
        <v>82</v>
      </c>
      <c r="F30" s="16" t="s">
        <v>82</v>
      </c>
    </row>
    <row r="31" spans="1:6" ht="36" x14ac:dyDescent="0.2">
      <c r="A31" s="86">
        <v>8</v>
      </c>
      <c r="B31" s="85" t="s">
        <v>29</v>
      </c>
      <c r="C31" s="1" t="s">
        <v>57</v>
      </c>
      <c r="D31" s="2" t="s">
        <v>83</v>
      </c>
      <c r="E31" s="2" t="s">
        <v>84</v>
      </c>
      <c r="F31" s="3">
        <v>0.37931034482758619</v>
      </c>
    </row>
    <row r="32" spans="1:6" x14ac:dyDescent="0.2">
      <c r="A32" s="87"/>
      <c r="B32" s="85"/>
      <c r="C32" s="1" t="s">
        <v>7</v>
      </c>
      <c r="D32" s="14">
        <v>0.86</v>
      </c>
      <c r="E32" s="14">
        <v>0.9</v>
      </c>
      <c r="F32" s="15">
        <v>0.8</v>
      </c>
    </row>
    <row r="33" spans="1:9" ht="36" x14ac:dyDescent="0.2">
      <c r="A33" s="88">
        <v>9</v>
      </c>
      <c r="B33" s="85" t="s">
        <v>39</v>
      </c>
      <c r="C33" s="1" t="s">
        <v>30</v>
      </c>
      <c r="D33" s="25">
        <v>40</v>
      </c>
      <c r="E33" s="25">
        <v>1</v>
      </c>
      <c r="F33" s="26">
        <v>1</v>
      </c>
    </row>
    <row r="34" spans="1:9" ht="36" x14ac:dyDescent="0.2">
      <c r="A34" s="88"/>
      <c r="B34" s="85"/>
      <c r="C34" s="5" t="s">
        <v>31</v>
      </c>
      <c r="D34" s="2">
        <v>40</v>
      </c>
      <c r="E34" s="21">
        <v>1</v>
      </c>
      <c r="F34" s="16">
        <v>1</v>
      </c>
    </row>
    <row r="35" spans="1:9" x14ac:dyDescent="0.2">
      <c r="A35" s="87"/>
      <c r="B35" s="85"/>
      <c r="C35" s="1" t="s">
        <v>32</v>
      </c>
      <c r="D35" s="2">
        <v>1</v>
      </c>
      <c r="E35" s="21" t="s">
        <v>81</v>
      </c>
      <c r="F35" s="16" t="s">
        <v>81</v>
      </c>
    </row>
    <row r="36" spans="1:9" ht="54" x14ac:dyDescent="0.2">
      <c r="A36" s="22">
        <v>10</v>
      </c>
      <c r="B36" s="19" t="s">
        <v>33</v>
      </c>
      <c r="C36" s="19" t="s">
        <v>34</v>
      </c>
      <c r="D36" s="2" t="s">
        <v>43</v>
      </c>
      <c r="E36" s="2" t="s">
        <v>86</v>
      </c>
      <c r="F36" s="16" t="s">
        <v>101</v>
      </c>
    </row>
    <row r="37" spans="1:9" ht="54" x14ac:dyDescent="0.2">
      <c r="A37" s="22">
        <v>11</v>
      </c>
      <c r="B37" s="23" t="s">
        <v>46</v>
      </c>
      <c r="C37" s="23" t="s">
        <v>47</v>
      </c>
      <c r="D37" s="27">
        <v>0.4</v>
      </c>
      <c r="E37" s="2" t="s">
        <v>85</v>
      </c>
      <c r="F37" s="3">
        <v>0.2004745039768237</v>
      </c>
    </row>
    <row r="38" spans="1:9" ht="36" x14ac:dyDescent="0.2">
      <c r="A38" s="22">
        <v>12</v>
      </c>
      <c r="B38" s="28" t="s">
        <v>48</v>
      </c>
      <c r="C38" s="28" t="s">
        <v>49</v>
      </c>
      <c r="D38" s="29" t="s">
        <v>61</v>
      </c>
      <c r="E38" s="2" t="s">
        <v>76</v>
      </c>
      <c r="F38" s="30" t="s">
        <v>92</v>
      </c>
    </row>
    <row r="39" spans="1:9" ht="54" x14ac:dyDescent="0.2">
      <c r="A39" s="22">
        <v>13</v>
      </c>
      <c r="B39" s="23" t="s">
        <v>50</v>
      </c>
      <c r="C39" s="28" t="s">
        <v>51</v>
      </c>
      <c r="D39" s="31" t="s">
        <v>55</v>
      </c>
      <c r="E39" s="21" t="s">
        <v>78</v>
      </c>
      <c r="F39" s="16" t="s">
        <v>78</v>
      </c>
    </row>
    <row r="40" spans="1:9" ht="54" x14ac:dyDescent="0.2">
      <c r="A40" s="22">
        <v>14</v>
      </c>
      <c r="B40" s="23" t="s">
        <v>52</v>
      </c>
      <c r="C40" s="23" t="s">
        <v>53</v>
      </c>
      <c r="D40" s="31">
        <v>70</v>
      </c>
      <c r="E40" s="2" t="s">
        <v>82</v>
      </c>
      <c r="F40" s="17" t="s">
        <v>82</v>
      </c>
    </row>
    <row r="41" spans="1:9" ht="55" thickBot="1" x14ac:dyDescent="0.25">
      <c r="A41" s="32">
        <v>15</v>
      </c>
      <c r="B41" s="33" t="s">
        <v>54</v>
      </c>
      <c r="C41" s="34" t="s">
        <v>60</v>
      </c>
      <c r="D41" s="35">
        <v>0.35</v>
      </c>
      <c r="E41" s="36">
        <v>0.35</v>
      </c>
      <c r="F41" s="37" t="s">
        <v>81</v>
      </c>
    </row>
    <row r="42" spans="1:9" ht="19" thickTop="1" x14ac:dyDescent="0.2"/>
    <row r="43" spans="1:9" x14ac:dyDescent="0.2">
      <c r="B43" s="38" t="s">
        <v>66</v>
      </c>
      <c r="D43" s="38" t="s">
        <v>62</v>
      </c>
      <c r="E43" s="39" t="s">
        <v>91</v>
      </c>
      <c r="H43" s="39" t="s">
        <v>95</v>
      </c>
      <c r="I43" s="39" t="s">
        <v>94</v>
      </c>
    </row>
    <row r="44" spans="1:9" x14ac:dyDescent="0.2">
      <c r="A44" s="40">
        <v>1</v>
      </c>
      <c r="B44" s="4" t="s">
        <v>87</v>
      </c>
      <c r="D44" s="41">
        <v>70406000</v>
      </c>
      <c r="E44" s="42">
        <v>37050000</v>
      </c>
      <c r="H44" s="43">
        <f>D44/D53</f>
        <v>1.1037874712926053E-2</v>
      </c>
      <c r="I44" s="44">
        <f t="shared" ref="I44:I53" si="0">E44/D44</f>
        <v>0.52623355963980345</v>
      </c>
    </row>
    <row r="45" spans="1:9" x14ac:dyDescent="0.2">
      <c r="A45" s="40">
        <v>2</v>
      </c>
      <c r="B45" s="4" t="s">
        <v>67</v>
      </c>
      <c r="D45" s="45">
        <v>1801350000</v>
      </c>
      <c r="E45" s="42">
        <v>529532684</v>
      </c>
      <c r="H45" s="43">
        <f>D45/D53</f>
        <v>0.28240598264536182</v>
      </c>
      <c r="I45" s="44">
        <f t="shared" si="0"/>
        <v>0.29396435118105863</v>
      </c>
    </row>
    <row r="46" spans="1:9" x14ac:dyDescent="0.2">
      <c r="A46" s="40">
        <v>3</v>
      </c>
      <c r="B46" s="4" t="s">
        <v>68</v>
      </c>
      <c r="D46" s="45">
        <v>1079150000</v>
      </c>
      <c r="E46" s="42">
        <v>469771208</v>
      </c>
      <c r="H46" s="43">
        <f>D46/D53</f>
        <v>0.16918334369874941</v>
      </c>
      <c r="I46" s="44">
        <f t="shared" si="0"/>
        <v>0.43531595051661032</v>
      </c>
    </row>
    <row r="47" spans="1:9" x14ac:dyDescent="0.2">
      <c r="A47" s="40">
        <v>4</v>
      </c>
      <c r="B47" s="4" t="s">
        <v>69</v>
      </c>
      <c r="D47" s="45">
        <v>296419000</v>
      </c>
      <c r="E47" s="42">
        <v>149664000</v>
      </c>
      <c r="H47" s="43">
        <f>D47/D53</f>
        <v>4.6470979526330537E-2</v>
      </c>
      <c r="I47" s="44">
        <f t="shared" si="0"/>
        <v>0.50490690542778971</v>
      </c>
    </row>
    <row r="48" spans="1:9" x14ac:dyDescent="0.2">
      <c r="A48" s="40">
        <v>5</v>
      </c>
      <c r="B48" s="4" t="s">
        <v>70</v>
      </c>
      <c r="D48" s="45">
        <v>780200000</v>
      </c>
      <c r="E48" s="42">
        <v>306841500</v>
      </c>
      <c r="H48" s="43">
        <f>D48/D53</f>
        <v>0.12231556757982141</v>
      </c>
      <c r="I48" s="44">
        <f t="shared" si="0"/>
        <v>0.39328569597539093</v>
      </c>
    </row>
    <row r="49" spans="1:11" x14ac:dyDescent="0.2">
      <c r="A49" s="40">
        <v>6</v>
      </c>
      <c r="B49" s="4" t="s">
        <v>71</v>
      </c>
      <c r="D49" s="45">
        <v>283500000</v>
      </c>
      <c r="E49" s="42">
        <v>19586500</v>
      </c>
      <c r="H49" s="43">
        <f>D49/D53</f>
        <v>4.4445608060599037E-2</v>
      </c>
      <c r="I49" s="44">
        <f t="shared" si="0"/>
        <v>6.908818342151675E-2</v>
      </c>
    </row>
    <row r="50" spans="1:11" x14ac:dyDescent="0.2">
      <c r="A50" s="40">
        <v>7</v>
      </c>
      <c r="B50" s="4" t="s">
        <v>89</v>
      </c>
      <c r="D50" s="45">
        <v>283500000</v>
      </c>
      <c r="E50" s="42">
        <v>262528960</v>
      </c>
      <c r="H50" s="43">
        <f>D50/D53</f>
        <v>4.4445608060599037E-2</v>
      </c>
      <c r="I50" s="44">
        <f t="shared" si="0"/>
        <v>0.92602807760141093</v>
      </c>
    </row>
    <row r="51" spans="1:11" x14ac:dyDescent="0.2">
      <c r="A51" s="40">
        <v>8</v>
      </c>
      <c r="B51" s="4" t="s">
        <v>88</v>
      </c>
      <c r="D51" s="45">
        <v>129900000</v>
      </c>
      <c r="E51" s="42">
        <v>121637000</v>
      </c>
      <c r="H51" s="43">
        <f>D51/D53</f>
        <v>2.0365024645755962E-2</v>
      </c>
      <c r="I51" s="44">
        <f t="shared" si="0"/>
        <v>0.93638953040800621</v>
      </c>
    </row>
    <row r="52" spans="1:11" ht="21" x14ac:dyDescent="0.2">
      <c r="A52" s="40">
        <v>9</v>
      </c>
      <c r="B52" s="46" t="s">
        <v>72</v>
      </c>
      <c r="D52" s="47">
        <v>1654158000</v>
      </c>
      <c r="E52" s="48">
        <v>952315263</v>
      </c>
      <c r="H52" s="43">
        <f>D52/D53</f>
        <v>0.25933001106985676</v>
      </c>
      <c r="I52" s="44">
        <f t="shared" si="0"/>
        <v>0.5757099763142336</v>
      </c>
    </row>
    <row r="53" spans="1:11" x14ac:dyDescent="0.2">
      <c r="C53" s="49" t="s">
        <v>73</v>
      </c>
      <c r="D53" s="50">
        <f>SUM(D44:D52)</f>
        <v>6378583000</v>
      </c>
      <c r="E53" s="51">
        <f>SUM(E44:E52)</f>
        <v>2848927115</v>
      </c>
      <c r="H53" s="43">
        <f>SUM(H44:H52)</f>
        <v>1</v>
      </c>
      <c r="I53" s="44">
        <f t="shared" si="0"/>
        <v>0.44663949892946442</v>
      </c>
    </row>
    <row r="54" spans="1:11" x14ac:dyDescent="0.2">
      <c r="C54" s="52"/>
      <c r="F54" s="53"/>
    </row>
    <row r="55" spans="1:11" x14ac:dyDescent="0.2">
      <c r="E55" s="4" t="s">
        <v>93</v>
      </c>
    </row>
    <row r="56" spans="1:11" x14ac:dyDescent="0.2">
      <c r="B56" s="4" t="s">
        <v>63</v>
      </c>
      <c r="E56" s="54" t="s">
        <v>65</v>
      </c>
      <c r="G56" s="58">
        <f>153*500000</f>
        <v>76500000</v>
      </c>
      <c r="H56" s="58">
        <f>36*500000</f>
        <v>18000000</v>
      </c>
    </row>
    <row r="57" spans="1:11" x14ac:dyDescent="0.2">
      <c r="B57" s="4" t="s">
        <v>64</v>
      </c>
      <c r="E57" s="54" t="s">
        <v>77</v>
      </c>
    </row>
    <row r="58" spans="1:11" x14ac:dyDescent="0.2">
      <c r="E58" s="8"/>
    </row>
    <row r="59" spans="1:11" x14ac:dyDescent="0.2">
      <c r="E59" s="8"/>
      <c r="G59" s="59">
        <f>105*400000</f>
        <v>42000000</v>
      </c>
    </row>
    <row r="60" spans="1:11" x14ac:dyDescent="0.2">
      <c r="E60" s="8"/>
    </row>
    <row r="61" spans="1:11" x14ac:dyDescent="0.2">
      <c r="E61" s="8"/>
      <c r="J61" s="55">
        <f>I65/I66</f>
        <v>0.37931034482758619</v>
      </c>
    </row>
    <row r="62" spans="1:11" x14ac:dyDescent="0.2">
      <c r="E62" s="8"/>
    </row>
    <row r="63" spans="1:11" x14ac:dyDescent="0.2">
      <c r="B63" s="4" t="s">
        <v>96</v>
      </c>
      <c r="E63" s="4" t="s">
        <v>97</v>
      </c>
      <c r="I63" s="42">
        <f>D52+D49+D48</f>
        <v>2717858000</v>
      </c>
      <c r="K63" s="42">
        <f>E48+E49+E52</f>
        <v>1278743263</v>
      </c>
    </row>
    <row r="64" spans="1:11" x14ac:dyDescent="0.2">
      <c r="B64" s="4" t="s">
        <v>98</v>
      </c>
      <c r="E64" s="56" t="s">
        <v>99</v>
      </c>
      <c r="I64" s="57">
        <f>I63/D53</f>
        <v>0.42609118671027718</v>
      </c>
      <c r="K64" s="44">
        <f>K63/D53</f>
        <v>0.2004745039768237</v>
      </c>
    </row>
    <row r="65" spans="9:9" x14ac:dyDescent="0.2">
      <c r="I65" s="7">
        <v>11</v>
      </c>
    </row>
    <row r="66" spans="9:9" x14ac:dyDescent="0.2">
      <c r="I66" s="7">
        <v>29</v>
      </c>
    </row>
  </sheetData>
  <mergeCells count="19">
    <mergeCell ref="A20:A23"/>
    <mergeCell ref="A2:F2"/>
    <mergeCell ref="A3:F3"/>
    <mergeCell ref="A4:F4"/>
    <mergeCell ref="A10:A13"/>
    <mergeCell ref="B10:B13"/>
    <mergeCell ref="A14:A16"/>
    <mergeCell ref="B14:B16"/>
    <mergeCell ref="A17:A19"/>
    <mergeCell ref="B17:B19"/>
    <mergeCell ref="A7:A9"/>
    <mergeCell ref="B7:B9"/>
    <mergeCell ref="B20:B23"/>
    <mergeCell ref="B25:B30"/>
    <mergeCell ref="A31:A32"/>
    <mergeCell ref="B31:B32"/>
    <mergeCell ref="A33:A35"/>
    <mergeCell ref="B33:B35"/>
    <mergeCell ref="A25:A30"/>
  </mergeCells>
  <phoneticPr fontId="2" type="noConversion"/>
  <printOptions horizontalCentered="1"/>
  <pageMargins left="0.20866141699999999" right="0.20866141699999999" top="0.59055118110236204" bottom="0.74803149606299202" header="0.31496062992126" footer="0.31496062992126"/>
  <pageSetup paperSize="9" scale="67" orientation="portrait" copies="2" r:id="rId1"/>
  <rowBreaks count="1" manualBreakCount="1">
    <brk id="3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view="pageBreakPreview" topLeftCell="A19" zoomScale="70" zoomScaleSheetLayoutView="70" workbookViewId="0">
      <selection activeCell="G53" sqref="G53"/>
    </sheetView>
  </sheetViews>
  <sheetFormatPr baseColWidth="10" defaultColWidth="8.83203125" defaultRowHeight="18" x14ac:dyDescent="0.2"/>
  <cols>
    <col min="1" max="1" width="4.6640625" style="4" customWidth="1"/>
    <col min="2" max="2" width="27" style="4" customWidth="1"/>
    <col min="3" max="3" width="50.1640625" style="7" customWidth="1"/>
    <col min="4" max="4" width="22.5" style="8" customWidth="1"/>
    <col min="5" max="5" width="22.5" style="9" customWidth="1"/>
    <col min="6" max="6" width="22.5" style="4" customWidth="1"/>
    <col min="7" max="7" width="22" style="4" bestFit="1" customWidth="1"/>
    <col min="8" max="8" width="20.5" style="4" bestFit="1" customWidth="1"/>
    <col min="9" max="9" width="21.6640625" style="4" bestFit="1" customWidth="1"/>
    <col min="10" max="10" width="9.33203125" style="4" bestFit="1" customWidth="1"/>
    <col min="11" max="11" width="21.6640625" style="4" bestFit="1" customWidth="1"/>
    <col min="12" max="16384" width="8.83203125" style="4"/>
  </cols>
  <sheetData>
    <row r="1" spans="1:6" s="6" customFormat="1" x14ac:dyDescent="0.2">
      <c r="B1" s="4"/>
      <c r="C1" s="7"/>
      <c r="D1" s="8"/>
      <c r="E1" s="9"/>
    </row>
    <row r="2" spans="1:6" s="6" customFormat="1" x14ac:dyDescent="0.2">
      <c r="A2" s="89" t="s">
        <v>75</v>
      </c>
      <c r="B2" s="89"/>
      <c r="C2" s="89"/>
      <c r="D2" s="89"/>
      <c r="E2" s="89"/>
      <c r="F2" s="89"/>
    </row>
    <row r="3" spans="1:6" ht="15.75" customHeight="1" x14ac:dyDescent="0.2">
      <c r="A3" s="89" t="s">
        <v>74</v>
      </c>
      <c r="B3" s="89"/>
      <c r="C3" s="89"/>
      <c r="D3" s="89"/>
      <c r="E3" s="89"/>
      <c r="F3" s="89"/>
    </row>
    <row r="4" spans="1:6" ht="15" customHeight="1" x14ac:dyDescent="0.2">
      <c r="A4" s="90" t="s">
        <v>42</v>
      </c>
      <c r="B4" s="90"/>
      <c r="C4" s="90"/>
      <c r="D4" s="90"/>
      <c r="E4" s="90"/>
      <c r="F4" s="90"/>
    </row>
    <row r="5" spans="1:6" s="8" customFormat="1" ht="19" thickBot="1" x14ac:dyDescent="0.25">
      <c r="B5" s="4"/>
      <c r="C5" s="7"/>
      <c r="E5" s="9"/>
    </row>
    <row r="6" spans="1:6" ht="55" thickTop="1" x14ac:dyDescent="0.2">
      <c r="A6" s="10" t="s">
        <v>40</v>
      </c>
      <c r="B6" s="11" t="s">
        <v>0</v>
      </c>
      <c r="C6" s="12" t="s">
        <v>1</v>
      </c>
      <c r="D6" s="12" t="s">
        <v>44</v>
      </c>
      <c r="E6" s="12" t="s">
        <v>45</v>
      </c>
      <c r="F6" s="13" t="s">
        <v>104</v>
      </c>
    </row>
    <row r="7" spans="1:6" x14ac:dyDescent="0.2">
      <c r="A7" s="86">
        <v>1</v>
      </c>
      <c r="B7" s="85" t="s">
        <v>35</v>
      </c>
      <c r="C7" s="1" t="s">
        <v>10</v>
      </c>
      <c r="D7" s="2" t="s">
        <v>11</v>
      </c>
      <c r="E7" s="2" t="s">
        <v>79</v>
      </c>
      <c r="F7" s="3">
        <f>153/F14</f>
        <v>0.13660714285714284</v>
      </c>
    </row>
    <row r="8" spans="1:6" ht="72" x14ac:dyDescent="0.2">
      <c r="A8" s="88"/>
      <c r="B8" s="85"/>
      <c r="C8" s="1" t="s">
        <v>100</v>
      </c>
      <c r="D8" s="14">
        <v>0.4</v>
      </c>
      <c r="E8" s="14">
        <v>0.25</v>
      </c>
      <c r="F8" s="15">
        <v>0.29459999999999997</v>
      </c>
    </row>
    <row r="9" spans="1:6" ht="54" x14ac:dyDescent="0.2">
      <c r="A9" s="87"/>
      <c r="B9" s="85"/>
      <c r="C9" s="1" t="s">
        <v>36</v>
      </c>
      <c r="D9" s="2">
        <v>125</v>
      </c>
      <c r="E9" s="2">
        <v>5</v>
      </c>
      <c r="F9" s="16">
        <v>3</v>
      </c>
    </row>
    <row r="10" spans="1:6" ht="54" x14ac:dyDescent="0.2">
      <c r="A10" s="86">
        <v>2</v>
      </c>
      <c r="B10" s="85" t="s">
        <v>12</v>
      </c>
      <c r="C10" s="1" t="s">
        <v>6</v>
      </c>
      <c r="D10" s="2">
        <v>37</v>
      </c>
      <c r="E10" s="2">
        <v>2</v>
      </c>
      <c r="F10" s="16">
        <v>2</v>
      </c>
    </row>
    <row r="11" spans="1:6" ht="36" x14ac:dyDescent="0.2">
      <c r="A11" s="88"/>
      <c r="B11" s="85"/>
      <c r="C11" s="5" t="s">
        <v>3</v>
      </c>
      <c r="D11" s="14">
        <v>0.17</v>
      </c>
      <c r="E11" s="2" t="s">
        <v>80</v>
      </c>
      <c r="F11" s="16" t="s">
        <v>81</v>
      </c>
    </row>
    <row r="12" spans="1:6" x14ac:dyDescent="0.2">
      <c r="A12" s="88"/>
      <c r="B12" s="85"/>
      <c r="C12" s="1" t="s">
        <v>2</v>
      </c>
      <c r="D12" s="2">
        <v>120</v>
      </c>
      <c r="E12" s="2">
        <v>5</v>
      </c>
      <c r="F12" s="17">
        <v>5</v>
      </c>
    </row>
    <row r="13" spans="1:6" ht="36" x14ac:dyDescent="0.2">
      <c r="A13" s="87"/>
      <c r="B13" s="85"/>
      <c r="C13" s="1" t="s">
        <v>4</v>
      </c>
      <c r="D13" s="14">
        <v>0.2</v>
      </c>
      <c r="E13" s="14">
        <v>0.2</v>
      </c>
      <c r="F13" s="18">
        <v>0.02</v>
      </c>
    </row>
    <row r="14" spans="1:6" x14ac:dyDescent="0.2">
      <c r="A14" s="86">
        <v>3</v>
      </c>
      <c r="B14" s="85" t="s">
        <v>13</v>
      </c>
      <c r="C14" s="19" t="s">
        <v>14</v>
      </c>
      <c r="D14" s="20" t="s">
        <v>56</v>
      </c>
      <c r="E14" s="2">
        <v>950</v>
      </c>
      <c r="F14" s="17">
        <v>1120</v>
      </c>
    </row>
    <row r="15" spans="1:6" x14ac:dyDescent="0.2">
      <c r="A15" s="88"/>
      <c r="B15" s="85"/>
      <c r="C15" s="1" t="s">
        <v>37</v>
      </c>
      <c r="D15" s="2">
        <v>150</v>
      </c>
      <c r="E15" s="21" t="s">
        <v>81</v>
      </c>
      <c r="F15" s="16" t="s">
        <v>81</v>
      </c>
    </row>
    <row r="16" spans="1:6" x14ac:dyDescent="0.2">
      <c r="A16" s="87"/>
      <c r="B16" s="85"/>
      <c r="C16" s="1" t="s">
        <v>15</v>
      </c>
      <c r="D16" s="2">
        <v>3.9390000000000001</v>
      </c>
      <c r="E16" s="21" t="s">
        <v>81</v>
      </c>
      <c r="F16" s="16" t="s">
        <v>81</v>
      </c>
    </row>
    <row r="17" spans="1:6" ht="36" x14ac:dyDescent="0.2">
      <c r="A17" s="86">
        <v>4</v>
      </c>
      <c r="B17" s="85" t="s">
        <v>16</v>
      </c>
      <c r="C17" s="1" t="s">
        <v>17</v>
      </c>
      <c r="D17" s="2">
        <v>5</v>
      </c>
      <c r="E17" s="2">
        <v>1</v>
      </c>
      <c r="F17" s="2">
        <v>1</v>
      </c>
    </row>
    <row r="18" spans="1:6" ht="90" x14ac:dyDescent="0.2">
      <c r="A18" s="88"/>
      <c r="B18" s="85"/>
      <c r="C18" s="1" t="s">
        <v>102</v>
      </c>
      <c r="D18" s="2">
        <v>300</v>
      </c>
      <c r="E18" s="2">
        <v>8</v>
      </c>
      <c r="F18" s="17">
        <v>2</v>
      </c>
    </row>
    <row r="19" spans="1:6" x14ac:dyDescent="0.2">
      <c r="A19" s="87"/>
      <c r="B19" s="85"/>
      <c r="C19" s="1" t="s">
        <v>38</v>
      </c>
      <c r="D19" s="2">
        <v>350</v>
      </c>
      <c r="E19" s="2">
        <v>20</v>
      </c>
      <c r="F19" s="16" t="s">
        <v>81</v>
      </c>
    </row>
    <row r="20" spans="1:6" x14ac:dyDescent="0.2">
      <c r="A20" s="86">
        <v>5</v>
      </c>
      <c r="B20" s="85" t="s">
        <v>18</v>
      </c>
      <c r="C20" s="1" t="s">
        <v>41</v>
      </c>
      <c r="D20" s="2">
        <v>50</v>
      </c>
      <c r="E20" s="2">
        <v>1</v>
      </c>
      <c r="F20" s="16" t="s">
        <v>81</v>
      </c>
    </row>
    <row r="21" spans="1:6" x14ac:dyDescent="0.2">
      <c r="A21" s="88"/>
      <c r="B21" s="85"/>
      <c r="C21" s="1" t="s">
        <v>8</v>
      </c>
      <c r="D21" s="2">
        <v>100</v>
      </c>
      <c r="E21" s="2">
        <v>5</v>
      </c>
      <c r="F21" s="16" t="s">
        <v>81</v>
      </c>
    </row>
    <row r="22" spans="1:6" x14ac:dyDescent="0.2">
      <c r="A22" s="88"/>
      <c r="B22" s="85"/>
      <c r="C22" s="1" t="s">
        <v>19</v>
      </c>
      <c r="D22" s="2">
        <v>5</v>
      </c>
      <c r="E22" s="21" t="s">
        <v>81</v>
      </c>
      <c r="F22" s="16" t="s">
        <v>81</v>
      </c>
    </row>
    <row r="23" spans="1:6" x14ac:dyDescent="0.2">
      <c r="A23" s="87"/>
      <c r="B23" s="85"/>
      <c r="C23" s="1" t="s">
        <v>20</v>
      </c>
      <c r="D23" s="2">
        <v>5</v>
      </c>
      <c r="E23" s="21" t="s">
        <v>81</v>
      </c>
      <c r="F23" s="16" t="s">
        <v>81</v>
      </c>
    </row>
    <row r="24" spans="1:6" ht="144" x14ac:dyDescent="0.2">
      <c r="A24" s="22">
        <v>6</v>
      </c>
      <c r="B24" s="19" t="s">
        <v>21</v>
      </c>
      <c r="C24" s="23" t="s">
        <v>103</v>
      </c>
      <c r="D24" s="2">
        <v>5</v>
      </c>
      <c r="E24" s="21" t="s">
        <v>81</v>
      </c>
      <c r="F24" s="16" t="s">
        <v>81</v>
      </c>
    </row>
    <row r="25" spans="1:6" x14ac:dyDescent="0.2">
      <c r="A25" s="88">
        <v>7</v>
      </c>
      <c r="B25" s="85" t="s">
        <v>22</v>
      </c>
      <c r="C25" s="1" t="s">
        <v>23</v>
      </c>
      <c r="D25" s="2" t="s">
        <v>24</v>
      </c>
      <c r="E25" s="21" t="s">
        <v>82</v>
      </c>
      <c r="F25" s="16" t="s">
        <v>82</v>
      </c>
    </row>
    <row r="26" spans="1:6" x14ac:dyDescent="0.2">
      <c r="A26" s="88"/>
      <c r="B26" s="85"/>
      <c r="C26" s="1" t="s">
        <v>5</v>
      </c>
      <c r="D26" s="14">
        <v>0.79</v>
      </c>
      <c r="E26" s="14">
        <v>1</v>
      </c>
      <c r="F26" s="15">
        <v>1</v>
      </c>
    </row>
    <row r="27" spans="1:6" x14ac:dyDescent="0.2">
      <c r="A27" s="88"/>
      <c r="B27" s="85"/>
      <c r="C27" s="1" t="s">
        <v>25</v>
      </c>
      <c r="D27" s="24">
        <v>3.95</v>
      </c>
      <c r="E27" s="21" t="s">
        <v>82</v>
      </c>
      <c r="F27" s="16" t="s">
        <v>82</v>
      </c>
    </row>
    <row r="28" spans="1:6" ht="36" x14ac:dyDescent="0.2">
      <c r="A28" s="88"/>
      <c r="B28" s="85"/>
      <c r="C28" s="1" t="s">
        <v>58</v>
      </c>
      <c r="D28" s="2">
        <v>10</v>
      </c>
      <c r="E28" s="2" t="s">
        <v>82</v>
      </c>
      <c r="F28" s="16" t="s">
        <v>82</v>
      </c>
    </row>
    <row r="29" spans="1:6" x14ac:dyDescent="0.2">
      <c r="A29" s="88"/>
      <c r="B29" s="85"/>
      <c r="C29" s="1" t="s">
        <v>26</v>
      </c>
      <c r="D29" s="2" t="s">
        <v>27</v>
      </c>
      <c r="E29" s="2" t="s">
        <v>82</v>
      </c>
      <c r="F29" s="16" t="s">
        <v>82</v>
      </c>
    </row>
    <row r="30" spans="1:6" ht="36" x14ac:dyDescent="0.2">
      <c r="A30" s="87"/>
      <c r="B30" s="85"/>
      <c r="C30" s="5" t="s">
        <v>9</v>
      </c>
      <c r="D30" s="2" t="s">
        <v>28</v>
      </c>
      <c r="E30" s="2" t="s">
        <v>82</v>
      </c>
      <c r="F30" s="16" t="s">
        <v>82</v>
      </c>
    </row>
    <row r="31" spans="1:6" ht="36" x14ac:dyDescent="0.2">
      <c r="A31" s="86">
        <v>8</v>
      </c>
      <c r="B31" s="85" t="s">
        <v>29</v>
      </c>
      <c r="C31" s="1" t="s">
        <v>57</v>
      </c>
      <c r="D31" s="2" t="s">
        <v>83</v>
      </c>
      <c r="E31" s="2" t="s">
        <v>84</v>
      </c>
      <c r="F31" s="3">
        <v>0.37931034482758619</v>
      </c>
    </row>
    <row r="32" spans="1:6" x14ac:dyDescent="0.2">
      <c r="A32" s="87"/>
      <c r="B32" s="85"/>
      <c r="C32" s="1" t="s">
        <v>7</v>
      </c>
      <c r="D32" s="14">
        <v>0.86</v>
      </c>
      <c r="E32" s="14">
        <v>0.9</v>
      </c>
      <c r="F32" s="15">
        <v>0.8</v>
      </c>
    </row>
    <row r="33" spans="1:9" ht="36" x14ac:dyDescent="0.2">
      <c r="A33" s="88">
        <v>9</v>
      </c>
      <c r="B33" s="85" t="s">
        <v>39</v>
      </c>
      <c r="C33" s="1" t="s">
        <v>30</v>
      </c>
      <c r="D33" s="25">
        <v>40</v>
      </c>
      <c r="E33" s="25">
        <v>1</v>
      </c>
      <c r="F33" s="26">
        <v>1</v>
      </c>
    </row>
    <row r="34" spans="1:9" ht="36" x14ac:dyDescent="0.2">
      <c r="A34" s="88"/>
      <c r="B34" s="85"/>
      <c r="C34" s="5" t="s">
        <v>31</v>
      </c>
      <c r="D34" s="2">
        <v>40</v>
      </c>
      <c r="E34" s="21">
        <v>1</v>
      </c>
      <c r="F34" s="16">
        <v>1</v>
      </c>
    </row>
    <row r="35" spans="1:9" x14ac:dyDescent="0.2">
      <c r="A35" s="87"/>
      <c r="B35" s="85"/>
      <c r="C35" s="1" t="s">
        <v>32</v>
      </c>
      <c r="D35" s="2">
        <v>1</v>
      </c>
      <c r="E35" s="21" t="s">
        <v>81</v>
      </c>
      <c r="F35" s="16" t="s">
        <v>81</v>
      </c>
    </row>
    <row r="36" spans="1:9" ht="54" x14ac:dyDescent="0.2">
      <c r="A36" s="22">
        <v>10</v>
      </c>
      <c r="B36" s="19" t="s">
        <v>33</v>
      </c>
      <c r="C36" s="19" t="s">
        <v>34</v>
      </c>
      <c r="D36" s="2" t="s">
        <v>43</v>
      </c>
      <c r="E36" s="2" t="s">
        <v>86</v>
      </c>
      <c r="F36" s="16" t="s">
        <v>101</v>
      </c>
    </row>
    <row r="37" spans="1:9" ht="54" x14ac:dyDescent="0.2">
      <c r="A37" s="22">
        <v>11</v>
      </c>
      <c r="B37" s="23" t="s">
        <v>46</v>
      </c>
      <c r="C37" s="23" t="s">
        <v>47</v>
      </c>
      <c r="D37" s="27">
        <v>0.4</v>
      </c>
      <c r="E37" s="2" t="s">
        <v>85</v>
      </c>
      <c r="F37" s="3">
        <v>0.20058032685315846</v>
      </c>
    </row>
    <row r="38" spans="1:9" ht="36" x14ac:dyDescent="0.2">
      <c r="A38" s="22">
        <v>12</v>
      </c>
      <c r="B38" s="28" t="s">
        <v>48</v>
      </c>
      <c r="C38" s="28" t="s">
        <v>49</v>
      </c>
      <c r="D38" s="29" t="s">
        <v>61</v>
      </c>
      <c r="E38" s="2" t="s">
        <v>76</v>
      </c>
      <c r="F38" s="30" t="s">
        <v>92</v>
      </c>
    </row>
    <row r="39" spans="1:9" ht="54" x14ac:dyDescent="0.2">
      <c r="A39" s="22">
        <v>13</v>
      </c>
      <c r="B39" s="23" t="s">
        <v>50</v>
      </c>
      <c r="C39" s="28" t="s">
        <v>51</v>
      </c>
      <c r="D39" s="31" t="s">
        <v>55</v>
      </c>
      <c r="E39" s="21" t="s">
        <v>78</v>
      </c>
      <c r="F39" s="16" t="s">
        <v>78</v>
      </c>
    </row>
    <row r="40" spans="1:9" ht="54" x14ac:dyDescent="0.2">
      <c r="A40" s="22">
        <v>14</v>
      </c>
      <c r="B40" s="23" t="s">
        <v>52</v>
      </c>
      <c r="C40" s="23" t="s">
        <v>53</v>
      </c>
      <c r="D40" s="31">
        <v>70</v>
      </c>
      <c r="E40" s="2" t="s">
        <v>82</v>
      </c>
      <c r="F40" s="17" t="s">
        <v>82</v>
      </c>
    </row>
    <row r="41" spans="1:9" ht="55" thickBot="1" x14ac:dyDescent="0.25">
      <c r="A41" s="32">
        <v>15</v>
      </c>
      <c r="B41" s="33" t="s">
        <v>54</v>
      </c>
      <c r="C41" s="34" t="s">
        <v>60</v>
      </c>
      <c r="D41" s="35">
        <v>0.35</v>
      </c>
      <c r="E41" s="36">
        <v>0.35</v>
      </c>
      <c r="F41" s="37" t="s">
        <v>81</v>
      </c>
    </row>
    <row r="42" spans="1:9" ht="19" thickTop="1" x14ac:dyDescent="0.2"/>
    <row r="43" spans="1:9" x14ac:dyDescent="0.2">
      <c r="B43" s="38" t="s">
        <v>66</v>
      </c>
      <c r="D43" s="38" t="s">
        <v>62</v>
      </c>
      <c r="E43" s="39" t="s">
        <v>91</v>
      </c>
      <c r="H43" s="39" t="s">
        <v>95</v>
      </c>
      <c r="I43" s="39" t="s">
        <v>94</v>
      </c>
    </row>
    <row r="44" spans="1:9" x14ac:dyDescent="0.2">
      <c r="A44" s="40">
        <v>1</v>
      </c>
      <c r="B44" s="4" t="s">
        <v>87</v>
      </c>
      <c r="D44" s="41">
        <v>70406000</v>
      </c>
      <c r="E44" s="42">
        <v>37050000</v>
      </c>
      <c r="H44" s="43">
        <f>D44/D53</f>
        <v>1.1037874712926053E-2</v>
      </c>
      <c r="I44" s="44">
        <f t="shared" ref="I44:I53" si="0">E44/D44</f>
        <v>0.52623355963980345</v>
      </c>
    </row>
    <row r="45" spans="1:9" x14ac:dyDescent="0.2">
      <c r="A45" s="40">
        <v>2</v>
      </c>
      <c r="B45" s="4" t="s">
        <v>67</v>
      </c>
      <c r="D45" s="45">
        <v>1801350000</v>
      </c>
      <c r="E45" s="42">
        <v>546621684</v>
      </c>
      <c r="H45" s="43">
        <f>D45/D53</f>
        <v>0.28240598264536182</v>
      </c>
      <c r="I45" s="44">
        <f t="shared" si="0"/>
        <v>0.30345112498959115</v>
      </c>
    </row>
    <row r="46" spans="1:9" x14ac:dyDescent="0.2">
      <c r="A46" s="40">
        <v>3</v>
      </c>
      <c r="B46" s="4" t="s">
        <v>68</v>
      </c>
      <c r="D46" s="45">
        <v>1079150000</v>
      </c>
      <c r="E46" s="42">
        <v>500788708</v>
      </c>
      <c r="H46" s="43">
        <f>D46/D53</f>
        <v>0.16918334369874941</v>
      </c>
      <c r="I46" s="44">
        <f t="shared" si="0"/>
        <v>0.46405847935875455</v>
      </c>
    </row>
    <row r="47" spans="1:9" x14ac:dyDescent="0.2">
      <c r="A47" s="40">
        <v>4</v>
      </c>
      <c r="B47" s="4" t="s">
        <v>69</v>
      </c>
      <c r="D47" s="45">
        <v>296419000</v>
      </c>
      <c r="E47" s="42">
        <v>162264000</v>
      </c>
      <c r="H47" s="43">
        <f>D47/D53</f>
        <v>4.6470979526330537E-2</v>
      </c>
      <c r="I47" s="44">
        <f t="shared" si="0"/>
        <v>0.54741430205216268</v>
      </c>
    </row>
    <row r="48" spans="1:9" x14ac:dyDescent="0.2">
      <c r="A48" s="40">
        <v>5</v>
      </c>
      <c r="B48" s="4" t="s">
        <v>70</v>
      </c>
      <c r="D48" s="45">
        <v>780200000</v>
      </c>
      <c r="E48" s="42">
        <v>306841500</v>
      </c>
      <c r="H48" s="43">
        <f>D48/D53</f>
        <v>0.12231556757982141</v>
      </c>
      <c r="I48" s="44">
        <f t="shared" si="0"/>
        <v>0.39328569597539093</v>
      </c>
    </row>
    <row r="49" spans="1:11" x14ac:dyDescent="0.2">
      <c r="A49" s="40">
        <v>6</v>
      </c>
      <c r="B49" s="4" t="s">
        <v>71</v>
      </c>
      <c r="D49" s="45">
        <v>283500000</v>
      </c>
      <c r="E49" s="42">
        <v>20261500</v>
      </c>
      <c r="H49" s="43">
        <f>D49/D53</f>
        <v>4.4445608060599037E-2</v>
      </c>
      <c r="I49" s="44">
        <f t="shared" si="0"/>
        <v>7.1469135802469136E-2</v>
      </c>
    </row>
    <row r="50" spans="1:11" x14ac:dyDescent="0.2">
      <c r="A50" s="40">
        <v>7</v>
      </c>
      <c r="B50" s="4" t="s">
        <v>89</v>
      </c>
      <c r="D50" s="45">
        <v>283500000</v>
      </c>
      <c r="E50" s="42">
        <v>262528960</v>
      </c>
      <c r="H50" s="43">
        <f>D50/D53</f>
        <v>4.4445608060599037E-2</v>
      </c>
      <c r="I50" s="44">
        <f t="shared" si="0"/>
        <v>0.92602807760141093</v>
      </c>
    </row>
    <row r="51" spans="1:11" x14ac:dyDescent="0.2">
      <c r="A51" s="40">
        <v>8</v>
      </c>
      <c r="B51" s="4" t="s">
        <v>88</v>
      </c>
      <c r="D51" s="45">
        <v>129900000</v>
      </c>
      <c r="E51" s="42">
        <v>121637000</v>
      </c>
      <c r="H51" s="43">
        <f>D51/D53</f>
        <v>2.0365024645755962E-2</v>
      </c>
      <c r="I51" s="44">
        <f t="shared" si="0"/>
        <v>0.93638953040800621</v>
      </c>
    </row>
    <row r="52" spans="1:11" ht="21" x14ac:dyDescent="0.2">
      <c r="A52" s="40">
        <v>9</v>
      </c>
      <c r="B52" s="46" t="s">
        <v>72</v>
      </c>
      <c r="D52" s="47">
        <v>1654158000</v>
      </c>
      <c r="E52" s="48">
        <v>952315263</v>
      </c>
      <c r="H52" s="43">
        <f>D52/D53</f>
        <v>0.25933001106985676</v>
      </c>
      <c r="I52" s="44">
        <f t="shared" si="0"/>
        <v>0.5757099763142336</v>
      </c>
    </row>
    <row r="53" spans="1:11" x14ac:dyDescent="0.2">
      <c r="C53" s="49" t="s">
        <v>73</v>
      </c>
      <c r="D53" s="50">
        <f>SUM(D44:D52)</f>
        <v>6378583000</v>
      </c>
      <c r="E53" s="51">
        <f>SUM(E44:E52)</f>
        <v>2910308615</v>
      </c>
      <c r="H53" s="43">
        <f>SUM(H44:H52)</f>
        <v>1</v>
      </c>
      <c r="I53" s="44">
        <f t="shared" si="0"/>
        <v>0.45626256097945267</v>
      </c>
    </row>
    <row r="54" spans="1:11" x14ac:dyDescent="0.2">
      <c r="C54" s="52"/>
      <c r="F54" s="53"/>
    </row>
    <row r="55" spans="1:11" x14ac:dyDescent="0.2">
      <c r="E55" s="4" t="s">
        <v>109</v>
      </c>
    </row>
    <row r="56" spans="1:11" x14ac:dyDescent="0.2">
      <c r="B56" s="4" t="s">
        <v>63</v>
      </c>
      <c r="E56" s="54" t="s">
        <v>65</v>
      </c>
      <c r="G56" s="58">
        <f>153*500000</f>
        <v>76500000</v>
      </c>
      <c r="H56" s="58">
        <f>36*500000</f>
        <v>18000000</v>
      </c>
    </row>
    <row r="57" spans="1:11" x14ac:dyDescent="0.2">
      <c r="B57" s="4" t="s">
        <v>64</v>
      </c>
      <c r="E57" s="54" t="s">
        <v>77</v>
      </c>
    </row>
    <row r="58" spans="1:11" x14ac:dyDescent="0.2">
      <c r="E58" s="8"/>
    </row>
    <row r="59" spans="1:11" x14ac:dyDescent="0.2">
      <c r="E59" s="8"/>
      <c r="G59" s="59">
        <f>105*400000</f>
        <v>42000000</v>
      </c>
    </row>
    <row r="60" spans="1:11" x14ac:dyDescent="0.2">
      <c r="E60" s="8"/>
    </row>
    <row r="61" spans="1:11" x14ac:dyDescent="0.2">
      <c r="E61" s="8"/>
      <c r="J61" s="55">
        <f>I65/I66</f>
        <v>0.37931034482758619</v>
      </c>
    </row>
    <row r="62" spans="1:11" x14ac:dyDescent="0.2">
      <c r="E62" s="8"/>
      <c r="G62" s="42">
        <f>E45+E46+E47+E48+E49+E52</f>
        <v>2489092655</v>
      </c>
    </row>
    <row r="63" spans="1:11" x14ac:dyDescent="0.2">
      <c r="B63" s="4" t="s">
        <v>96</v>
      </c>
      <c r="E63" s="4" t="s">
        <v>97</v>
      </c>
      <c r="I63" s="42">
        <f>D52+D49+D48</f>
        <v>2717858000</v>
      </c>
      <c r="K63" s="42">
        <f>E48+E49+E52</f>
        <v>1279418263</v>
      </c>
    </row>
    <row r="64" spans="1:11" x14ac:dyDescent="0.2">
      <c r="B64" s="4" t="s">
        <v>98</v>
      </c>
      <c r="E64" s="56" t="s">
        <v>99</v>
      </c>
      <c r="I64" s="57">
        <f>I63/D53</f>
        <v>0.42609118671027718</v>
      </c>
      <c r="K64" s="44">
        <f>K63/D53</f>
        <v>0.20058032685315846</v>
      </c>
    </row>
    <row r="65" spans="9:9" x14ac:dyDescent="0.2">
      <c r="I65" s="7">
        <v>11</v>
      </c>
    </row>
    <row r="66" spans="9:9" x14ac:dyDescent="0.2">
      <c r="I66" s="7">
        <v>29</v>
      </c>
    </row>
  </sheetData>
  <mergeCells count="19">
    <mergeCell ref="A10:A13"/>
    <mergeCell ref="B10:B13"/>
    <mergeCell ref="A2:F2"/>
    <mergeCell ref="A3:F3"/>
    <mergeCell ref="A4:F4"/>
    <mergeCell ref="A7:A9"/>
    <mergeCell ref="B7:B9"/>
    <mergeCell ref="A14:A16"/>
    <mergeCell ref="B14:B16"/>
    <mergeCell ref="A17:A19"/>
    <mergeCell ref="B17:B19"/>
    <mergeCell ref="A20:A23"/>
    <mergeCell ref="B20:B23"/>
    <mergeCell ref="A25:A30"/>
    <mergeCell ref="B25:B30"/>
    <mergeCell ref="A31:A32"/>
    <mergeCell ref="B31:B32"/>
    <mergeCell ref="A33:A35"/>
    <mergeCell ref="B33:B35"/>
  </mergeCells>
  <phoneticPr fontId="2" type="noConversion"/>
  <printOptions horizontalCentered="1"/>
  <pageMargins left="0.20866141699999999" right="0.20866141699999999" top="0.59055118110236204" bottom="0.74803149606299202" header="0.31496062992126" footer="0.31496062992126"/>
  <pageSetup paperSize="9" scale="67" orientation="portrait" copies="2" r:id="rId1"/>
  <rowBreaks count="1" manualBreakCount="1">
    <brk id="3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topLeftCell="A43" zoomScale="70" zoomScaleSheetLayoutView="70" workbookViewId="0">
      <selection activeCell="D55" sqref="D55"/>
    </sheetView>
  </sheetViews>
  <sheetFormatPr baseColWidth="10" defaultColWidth="8.83203125" defaultRowHeight="18" x14ac:dyDescent="0.2"/>
  <cols>
    <col min="1" max="1" width="4.6640625" style="4" customWidth="1"/>
    <col min="2" max="2" width="27" style="4" customWidth="1"/>
    <col min="3" max="3" width="50.1640625" style="7" customWidth="1"/>
    <col min="4" max="4" width="23.83203125" style="8" customWidth="1"/>
    <col min="5" max="5" width="23.5" style="9" customWidth="1"/>
    <col min="6" max="6" width="22.5" style="4" customWidth="1"/>
    <col min="7" max="7" width="18.6640625" style="4" bestFit="1" customWidth="1"/>
    <col min="8" max="8" width="20.5" style="4" bestFit="1" customWidth="1"/>
    <col min="9" max="9" width="21.6640625" style="4" bestFit="1" customWidth="1"/>
    <col min="10" max="10" width="9.33203125" style="4" bestFit="1" customWidth="1"/>
    <col min="11" max="11" width="21.6640625" style="4" bestFit="1" customWidth="1"/>
    <col min="12" max="16384" width="8.83203125" style="4"/>
  </cols>
  <sheetData>
    <row r="1" spans="1:6" s="6" customFormat="1" x14ac:dyDescent="0.2">
      <c r="B1" s="4"/>
      <c r="C1" s="7"/>
      <c r="D1" s="8"/>
      <c r="E1" s="9"/>
    </row>
    <row r="2" spans="1:6" s="6" customFormat="1" x14ac:dyDescent="0.2">
      <c r="A2" s="89" t="s">
        <v>59</v>
      </c>
      <c r="B2" s="89"/>
      <c r="C2" s="89"/>
      <c r="D2" s="89"/>
      <c r="E2" s="89"/>
      <c r="F2" s="89"/>
    </row>
    <row r="3" spans="1:6" ht="15.75" customHeight="1" x14ac:dyDescent="0.2">
      <c r="A3" s="89" t="s">
        <v>74</v>
      </c>
      <c r="B3" s="89"/>
      <c r="C3" s="89"/>
      <c r="D3" s="89"/>
      <c r="E3" s="89"/>
      <c r="F3" s="89"/>
    </row>
    <row r="4" spans="1:6" ht="15" customHeight="1" x14ac:dyDescent="0.2">
      <c r="A4" s="90" t="s">
        <v>42</v>
      </c>
      <c r="B4" s="90"/>
      <c r="C4" s="90"/>
      <c r="D4" s="90"/>
      <c r="E4" s="90"/>
      <c r="F4" s="90"/>
    </row>
    <row r="5" spans="1:6" s="8" customFormat="1" ht="19" thickBot="1" x14ac:dyDescent="0.25">
      <c r="B5" s="4"/>
      <c r="C5" s="7"/>
      <c r="E5" s="9"/>
    </row>
    <row r="6" spans="1:6" ht="55" thickTop="1" x14ac:dyDescent="0.2">
      <c r="A6" s="10" t="s">
        <v>40</v>
      </c>
      <c r="B6" s="11" t="s">
        <v>0</v>
      </c>
      <c r="C6" s="12" t="s">
        <v>1</v>
      </c>
      <c r="D6" s="12" t="s">
        <v>44</v>
      </c>
      <c r="E6" s="12" t="s">
        <v>45</v>
      </c>
      <c r="F6" s="13" t="s">
        <v>105</v>
      </c>
    </row>
    <row r="7" spans="1:6" x14ac:dyDescent="0.2">
      <c r="A7" s="86">
        <v>1</v>
      </c>
      <c r="B7" s="85" t="s">
        <v>35</v>
      </c>
      <c r="C7" s="1" t="s">
        <v>10</v>
      </c>
      <c r="D7" s="2" t="s">
        <v>11</v>
      </c>
      <c r="E7" s="2" t="s">
        <v>79</v>
      </c>
      <c r="F7" s="3">
        <f>153/F14</f>
        <v>0.13660714285714284</v>
      </c>
    </row>
    <row r="8" spans="1:6" ht="72" x14ac:dyDescent="0.2">
      <c r="A8" s="88"/>
      <c r="B8" s="85"/>
      <c r="C8" s="1" t="s">
        <v>100</v>
      </c>
      <c r="D8" s="14">
        <v>0.4</v>
      </c>
      <c r="E8" s="14">
        <v>0.25</v>
      </c>
      <c r="F8" s="15">
        <v>0.29459999999999997</v>
      </c>
    </row>
    <row r="9" spans="1:6" ht="54" x14ac:dyDescent="0.2">
      <c r="A9" s="87"/>
      <c r="B9" s="85"/>
      <c r="C9" s="1" t="s">
        <v>36</v>
      </c>
      <c r="D9" s="2">
        <v>125</v>
      </c>
      <c r="E9" s="2">
        <v>5</v>
      </c>
      <c r="F9" s="16">
        <v>3</v>
      </c>
    </row>
    <row r="10" spans="1:6" ht="54" x14ac:dyDescent="0.2">
      <c r="A10" s="86">
        <v>2</v>
      </c>
      <c r="B10" s="85" t="s">
        <v>12</v>
      </c>
      <c r="C10" s="1" t="s">
        <v>6</v>
      </c>
      <c r="D10" s="2">
        <v>37</v>
      </c>
      <c r="E10" s="2">
        <v>2</v>
      </c>
      <c r="F10" s="16">
        <v>2</v>
      </c>
    </row>
    <row r="11" spans="1:6" ht="36" x14ac:dyDescent="0.2">
      <c r="A11" s="88"/>
      <c r="B11" s="85"/>
      <c r="C11" s="5" t="s">
        <v>3</v>
      </c>
      <c r="D11" s="14">
        <v>0.17</v>
      </c>
      <c r="E11" s="2" t="s">
        <v>80</v>
      </c>
      <c r="F11" s="16" t="s">
        <v>81</v>
      </c>
    </row>
    <row r="12" spans="1:6" x14ac:dyDescent="0.2">
      <c r="A12" s="88"/>
      <c r="B12" s="85"/>
      <c r="C12" s="1" t="s">
        <v>2</v>
      </c>
      <c r="D12" s="2">
        <v>120</v>
      </c>
      <c r="E12" s="2">
        <v>5</v>
      </c>
      <c r="F12" s="17">
        <v>5</v>
      </c>
    </row>
    <row r="13" spans="1:6" ht="36" x14ac:dyDescent="0.2">
      <c r="A13" s="87"/>
      <c r="B13" s="85"/>
      <c r="C13" s="1" t="s">
        <v>4</v>
      </c>
      <c r="D13" s="14">
        <v>0.2</v>
      </c>
      <c r="E13" s="14">
        <v>0.2</v>
      </c>
      <c r="F13" s="18">
        <v>0.02</v>
      </c>
    </row>
    <row r="14" spans="1:6" x14ac:dyDescent="0.2">
      <c r="A14" s="86">
        <v>3</v>
      </c>
      <c r="B14" s="85" t="s">
        <v>13</v>
      </c>
      <c r="C14" s="19" t="s">
        <v>14</v>
      </c>
      <c r="D14" s="20" t="s">
        <v>56</v>
      </c>
      <c r="E14" s="2">
        <v>950</v>
      </c>
      <c r="F14" s="17">
        <v>1120</v>
      </c>
    </row>
    <row r="15" spans="1:6" x14ac:dyDescent="0.2">
      <c r="A15" s="88"/>
      <c r="B15" s="85"/>
      <c r="C15" s="1" t="s">
        <v>37</v>
      </c>
      <c r="D15" s="2">
        <v>150</v>
      </c>
      <c r="E15" s="21" t="s">
        <v>81</v>
      </c>
      <c r="F15" s="16" t="s">
        <v>81</v>
      </c>
    </row>
    <row r="16" spans="1:6" x14ac:dyDescent="0.2">
      <c r="A16" s="87"/>
      <c r="B16" s="85"/>
      <c r="C16" s="1" t="s">
        <v>15</v>
      </c>
      <c r="D16" s="2">
        <v>3.9390000000000001</v>
      </c>
      <c r="E16" s="21" t="s">
        <v>81</v>
      </c>
      <c r="F16" s="16" t="s">
        <v>81</v>
      </c>
    </row>
    <row r="17" spans="1:6" ht="36" x14ac:dyDescent="0.2">
      <c r="A17" s="86">
        <v>4</v>
      </c>
      <c r="B17" s="85" t="s">
        <v>16</v>
      </c>
      <c r="C17" s="1" t="s">
        <v>17</v>
      </c>
      <c r="D17" s="2">
        <v>5</v>
      </c>
      <c r="E17" s="2">
        <v>1</v>
      </c>
      <c r="F17" s="2">
        <v>1</v>
      </c>
    </row>
    <row r="18" spans="1:6" ht="90" x14ac:dyDescent="0.2">
      <c r="A18" s="88"/>
      <c r="B18" s="85"/>
      <c r="C18" s="1" t="s">
        <v>102</v>
      </c>
      <c r="D18" s="2">
        <v>300</v>
      </c>
      <c r="E18" s="2">
        <v>8</v>
      </c>
      <c r="F18" s="17">
        <v>2</v>
      </c>
    </row>
    <row r="19" spans="1:6" x14ac:dyDescent="0.2">
      <c r="A19" s="87"/>
      <c r="B19" s="85"/>
      <c r="C19" s="1" t="s">
        <v>38</v>
      </c>
      <c r="D19" s="2">
        <v>350</v>
      </c>
      <c r="E19" s="2">
        <v>20</v>
      </c>
      <c r="F19" s="16" t="s">
        <v>81</v>
      </c>
    </row>
    <row r="20" spans="1:6" x14ac:dyDescent="0.2">
      <c r="A20" s="86">
        <v>5</v>
      </c>
      <c r="B20" s="85" t="s">
        <v>18</v>
      </c>
      <c r="C20" s="1" t="s">
        <v>41</v>
      </c>
      <c r="D20" s="2">
        <v>50</v>
      </c>
      <c r="E20" s="2">
        <v>1</v>
      </c>
      <c r="F20" s="16" t="s">
        <v>81</v>
      </c>
    </row>
    <row r="21" spans="1:6" x14ac:dyDescent="0.2">
      <c r="A21" s="88"/>
      <c r="B21" s="85"/>
      <c r="C21" s="1" t="s">
        <v>8</v>
      </c>
      <c r="D21" s="2">
        <v>100</v>
      </c>
      <c r="E21" s="2">
        <v>5</v>
      </c>
      <c r="F21" s="16" t="s">
        <v>81</v>
      </c>
    </row>
    <row r="22" spans="1:6" x14ac:dyDescent="0.2">
      <c r="A22" s="88"/>
      <c r="B22" s="85"/>
      <c r="C22" s="1" t="s">
        <v>19</v>
      </c>
      <c r="D22" s="2">
        <v>5</v>
      </c>
      <c r="E22" s="21" t="s">
        <v>81</v>
      </c>
      <c r="F22" s="16" t="s">
        <v>81</v>
      </c>
    </row>
    <row r="23" spans="1:6" x14ac:dyDescent="0.2">
      <c r="A23" s="87"/>
      <c r="B23" s="85"/>
      <c r="C23" s="1" t="s">
        <v>20</v>
      </c>
      <c r="D23" s="2">
        <v>5</v>
      </c>
      <c r="E23" s="21" t="s">
        <v>81</v>
      </c>
      <c r="F23" s="16" t="s">
        <v>81</v>
      </c>
    </row>
    <row r="24" spans="1:6" ht="144" x14ac:dyDescent="0.2">
      <c r="A24" s="22">
        <v>6</v>
      </c>
      <c r="B24" s="19" t="s">
        <v>21</v>
      </c>
      <c r="C24" s="23" t="s">
        <v>103</v>
      </c>
      <c r="D24" s="2">
        <v>5</v>
      </c>
      <c r="E24" s="21" t="s">
        <v>81</v>
      </c>
      <c r="F24" s="16" t="s">
        <v>81</v>
      </c>
    </row>
    <row r="25" spans="1:6" x14ac:dyDescent="0.2">
      <c r="A25" s="88">
        <v>7</v>
      </c>
      <c r="B25" s="85" t="s">
        <v>22</v>
      </c>
      <c r="C25" s="1" t="s">
        <v>23</v>
      </c>
      <c r="D25" s="2" t="s">
        <v>24</v>
      </c>
      <c r="E25" s="21" t="s">
        <v>82</v>
      </c>
      <c r="F25" s="16" t="s">
        <v>82</v>
      </c>
    </row>
    <row r="26" spans="1:6" x14ac:dyDescent="0.2">
      <c r="A26" s="88"/>
      <c r="B26" s="85"/>
      <c r="C26" s="1" t="s">
        <v>5</v>
      </c>
      <c r="D26" s="14">
        <v>0.79</v>
      </c>
      <c r="E26" s="14">
        <v>1</v>
      </c>
      <c r="F26" s="15">
        <v>1</v>
      </c>
    </row>
    <row r="27" spans="1:6" x14ac:dyDescent="0.2">
      <c r="A27" s="88"/>
      <c r="B27" s="85"/>
      <c r="C27" s="1" t="s">
        <v>25</v>
      </c>
      <c r="D27" s="24">
        <v>3.95</v>
      </c>
      <c r="E27" s="21" t="s">
        <v>82</v>
      </c>
      <c r="F27" s="16" t="s">
        <v>82</v>
      </c>
    </row>
    <row r="28" spans="1:6" ht="36" x14ac:dyDescent="0.2">
      <c r="A28" s="88"/>
      <c r="B28" s="85"/>
      <c r="C28" s="1" t="s">
        <v>58</v>
      </c>
      <c r="D28" s="2">
        <v>10</v>
      </c>
      <c r="E28" s="2" t="s">
        <v>82</v>
      </c>
      <c r="F28" s="16" t="s">
        <v>82</v>
      </c>
    </row>
    <row r="29" spans="1:6" x14ac:dyDescent="0.2">
      <c r="A29" s="88"/>
      <c r="B29" s="85"/>
      <c r="C29" s="1" t="s">
        <v>26</v>
      </c>
      <c r="D29" s="2" t="s">
        <v>27</v>
      </c>
      <c r="E29" s="2" t="s">
        <v>82</v>
      </c>
      <c r="F29" s="16" t="s">
        <v>82</v>
      </c>
    </row>
    <row r="30" spans="1:6" ht="36" x14ac:dyDescent="0.2">
      <c r="A30" s="87"/>
      <c r="B30" s="85"/>
      <c r="C30" s="5" t="s">
        <v>9</v>
      </c>
      <c r="D30" s="2" t="s">
        <v>28</v>
      </c>
      <c r="E30" s="2" t="s">
        <v>82</v>
      </c>
      <c r="F30" s="16" t="s">
        <v>82</v>
      </c>
    </row>
    <row r="31" spans="1:6" ht="36" x14ac:dyDescent="0.2">
      <c r="A31" s="86">
        <v>8</v>
      </c>
      <c r="B31" s="85" t="s">
        <v>29</v>
      </c>
      <c r="C31" s="1" t="s">
        <v>57</v>
      </c>
      <c r="D31" s="2" t="s">
        <v>83</v>
      </c>
      <c r="E31" s="2" t="s">
        <v>84</v>
      </c>
      <c r="F31" s="3">
        <v>0.37931034482758619</v>
      </c>
    </row>
    <row r="32" spans="1:6" x14ac:dyDescent="0.2">
      <c r="A32" s="87"/>
      <c r="B32" s="85"/>
      <c r="C32" s="1" t="s">
        <v>7</v>
      </c>
      <c r="D32" s="14">
        <v>0.86</v>
      </c>
      <c r="E32" s="14">
        <v>0.9</v>
      </c>
      <c r="F32" s="15">
        <v>0.8</v>
      </c>
    </row>
    <row r="33" spans="1:9" ht="36" x14ac:dyDescent="0.2">
      <c r="A33" s="88">
        <v>9</v>
      </c>
      <c r="B33" s="85" t="s">
        <v>39</v>
      </c>
      <c r="C33" s="1" t="s">
        <v>30</v>
      </c>
      <c r="D33" s="25">
        <v>40</v>
      </c>
      <c r="E33" s="25">
        <v>1</v>
      </c>
      <c r="F33" s="26">
        <v>1</v>
      </c>
    </row>
    <row r="34" spans="1:9" ht="36" x14ac:dyDescent="0.2">
      <c r="A34" s="88"/>
      <c r="B34" s="85"/>
      <c r="C34" s="5" t="s">
        <v>31</v>
      </c>
      <c r="D34" s="2">
        <v>40</v>
      </c>
      <c r="E34" s="21">
        <v>1</v>
      </c>
      <c r="F34" s="16">
        <v>1</v>
      </c>
    </row>
    <row r="35" spans="1:9" x14ac:dyDescent="0.2">
      <c r="A35" s="87"/>
      <c r="B35" s="85"/>
      <c r="C35" s="1" t="s">
        <v>32</v>
      </c>
      <c r="D35" s="2">
        <v>1</v>
      </c>
      <c r="E35" s="21" t="s">
        <v>81</v>
      </c>
      <c r="F35" s="16" t="s">
        <v>81</v>
      </c>
    </row>
    <row r="36" spans="1:9" ht="54" x14ac:dyDescent="0.2">
      <c r="A36" s="22">
        <v>10</v>
      </c>
      <c r="B36" s="19" t="s">
        <v>33</v>
      </c>
      <c r="C36" s="19" t="s">
        <v>34</v>
      </c>
      <c r="D36" s="2" t="s">
        <v>43</v>
      </c>
      <c r="E36" s="2" t="s">
        <v>86</v>
      </c>
      <c r="F36" s="16" t="s">
        <v>101</v>
      </c>
    </row>
    <row r="37" spans="1:9" ht="54" x14ac:dyDescent="0.2">
      <c r="A37" s="22">
        <v>11</v>
      </c>
      <c r="B37" s="23" t="s">
        <v>46</v>
      </c>
      <c r="C37" s="23" t="s">
        <v>47</v>
      </c>
      <c r="D37" s="27">
        <v>0.4</v>
      </c>
      <c r="E37" s="2" t="s">
        <v>85</v>
      </c>
      <c r="F37" s="3">
        <v>0.3153668118765563</v>
      </c>
    </row>
    <row r="38" spans="1:9" ht="36" x14ac:dyDescent="0.2">
      <c r="A38" s="22">
        <v>12</v>
      </c>
      <c r="B38" s="28" t="s">
        <v>48</v>
      </c>
      <c r="C38" s="28" t="s">
        <v>49</v>
      </c>
      <c r="D38" s="29" t="s">
        <v>61</v>
      </c>
      <c r="E38" s="2" t="s">
        <v>76</v>
      </c>
      <c r="F38" s="30" t="s">
        <v>107</v>
      </c>
    </row>
    <row r="39" spans="1:9" ht="54" x14ac:dyDescent="0.2">
      <c r="A39" s="22">
        <v>13</v>
      </c>
      <c r="B39" s="23" t="s">
        <v>50</v>
      </c>
      <c r="C39" s="28" t="s">
        <v>51</v>
      </c>
      <c r="D39" s="31" t="s">
        <v>55</v>
      </c>
      <c r="E39" s="21" t="s">
        <v>78</v>
      </c>
      <c r="F39" s="16" t="s">
        <v>78</v>
      </c>
    </row>
    <row r="40" spans="1:9" ht="54" x14ac:dyDescent="0.2">
      <c r="A40" s="22">
        <v>14</v>
      </c>
      <c r="B40" s="23" t="s">
        <v>52</v>
      </c>
      <c r="C40" s="23" t="s">
        <v>53</v>
      </c>
      <c r="D40" s="31">
        <v>70</v>
      </c>
      <c r="E40" s="2" t="s">
        <v>82</v>
      </c>
      <c r="F40" s="17" t="s">
        <v>82</v>
      </c>
    </row>
    <row r="41" spans="1:9" ht="55" thickBot="1" x14ac:dyDescent="0.25">
      <c r="A41" s="32">
        <v>15</v>
      </c>
      <c r="B41" s="33" t="s">
        <v>54</v>
      </c>
      <c r="C41" s="34" t="s">
        <v>60</v>
      </c>
      <c r="D41" s="35">
        <v>0.35</v>
      </c>
      <c r="E41" s="36">
        <v>0.35</v>
      </c>
      <c r="F41" s="37" t="s">
        <v>81</v>
      </c>
    </row>
    <row r="42" spans="1:9" ht="19" thickTop="1" x14ac:dyDescent="0.2"/>
    <row r="43" spans="1:9" x14ac:dyDescent="0.2">
      <c r="B43" s="60" t="s">
        <v>66</v>
      </c>
      <c r="D43" s="60" t="s">
        <v>62</v>
      </c>
      <c r="E43" s="39" t="s">
        <v>91</v>
      </c>
      <c r="H43" s="39" t="s">
        <v>95</v>
      </c>
      <c r="I43" s="39" t="s">
        <v>94</v>
      </c>
    </row>
    <row r="44" spans="1:9" x14ac:dyDescent="0.2">
      <c r="A44" s="40">
        <v>1</v>
      </c>
      <c r="B44" s="4" t="s">
        <v>87</v>
      </c>
      <c r="D44" s="41">
        <v>70406000</v>
      </c>
      <c r="E44" s="42">
        <v>37050000</v>
      </c>
      <c r="F44" s="64"/>
      <c r="H44" s="43">
        <f>D44/D53</f>
        <v>1.1037874712926053E-2</v>
      </c>
      <c r="I44" s="44">
        <f t="shared" ref="I44:I53" si="0">E44/D44</f>
        <v>0.52623355963980345</v>
      </c>
    </row>
    <row r="45" spans="1:9" x14ac:dyDescent="0.2">
      <c r="A45" s="40">
        <v>2</v>
      </c>
      <c r="B45" s="4" t="s">
        <v>67</v>
      </c>
      <c r="D45" s="45">
        <v>1801350000</v>
      </c>
      <c r="E45" s="42">
        <v>690184204</v>
      </c>
      <c r="F45" s="64"/>
      <c r="H45" s="43">
        <f>D45/D53</f>
        <v>0.28240598264536182</v>
      </c>
      <c r="I45" s="44">
        <f t="shared" si="0"/>
        <v>0.38314830765814528</v>
      </c>
    </row>
    <row r="46" spans="1:9" x14ac:dyDescent="0.2">
      <c r="A46" s="40">
        <v>3</v>
      </c>
      <c r="B46" s="4" t="s">
        <v>68</v>
      </c>
      <c r="D46" s="45">
        <v>1079150000</v>
      </c>
      <c r="E46" s="42">
        <v>560850708</v>
      </c>
      <c r="F46" s="64"/>
      <c r="H46" s="43">
        <f>D46/D53</f>
        <v>0.16918334369874941</v>
      </c>
      <c r="I46" s="44">
        <f t="shared" si="0"/>
        <v>0.51971524625862953</v>
      </c>
    </row>
    <row r="47" spans="1:9" x14ac:dyDescent="0.2">
      <c r="A47" s="40">
        <v>4</v>
      </c>
      <c r="B47" s="4" t="s">
        <v>69</v>
      </c>
      <c r="D47" s="45">
        <v>296419000</v>
      </c>
      <c r="E47" s="42">
        <v>176891500</v>
      </c>
      <c r="F47" s="64"/>
      <c r="H47" s="43">
        <f>D47/D53</f>
        <v>4.6470979526330537E-2</v>
      </c>
      <c r="I47" s="44">
        <f t="shared" si="0"/>
        <v>0.59676167856986229</v>
      </c>
    </row>
    <row r="48" spans="1:9" x14ac:dyDescent="0.2">
      <c r="A48" s="40">
        <v>5</v>
      </c>
      <c r="B48" s="4" t="s">
        <v>70</v>
      </c>
      <c r="D48" s="45">
        <v>780200000</v>
      </c>
      <c r="E48" s="42">
        <v>505061500</v>
      </c>
      <c r="F48" s="64"/>
      <c r="H48" s="43">
        <f>D48/D53</f>
        <v>0.12231556757982141</v>
      </c>
      <c r="I48" s="44">
        <f t="shared" si="0"/>
        <v>0.64734875672904379</v>
      </c>
    </row>
    <row r="49" spans="1:11" x14ac:dyDescent="0.2">
      <c r="A49" s="40">
        <v>6</v>
      </c>
      <c r="B49" s="4" t="s">
        <v>71</v>
      </c>
      <c r="D49" s="45">
        <v>283500000</v>
      </c>
      <c r="E49" s="42">
        <v>224017000</v>
      </c>
      <c r="F49" s="64"/>
      <c r="H49" s="43">
        <f>D49/D53</f>
        <v>4.4445608060599037E-2</v>
      </c>
      <c r="I49" s="44">
        <f t="shared" si="0"/>
        <v>0.7901834215167548</v>
      </c>
    </row>
    <row r="50" spans="1:11" s="66" customFormat="1" x14ac:dyDescent="0.2">
      <c r="A50" s="65">
        <v>7</v>
      </c>
      <c r="B50" s="66" t="s">
        <v>89</v>
      </c>
      <c r="C50" s="67"/>
      <c r="D50" s="68">
        <v>283500000</v>
      </c>
      <c r="E50" s="69">
        <v>262528960</v>
      </c>
      <c r="F50" s="73"/>
      <c r="H50" s="74">
        <f>D50/D53</f>
        <v>4.4445608060599037E-2</v>
      </c>
      <c r="I50" s="75">
        <f t="shared" si="0"/>
        <v>0.92602807760141093</v>
      </c>
    </row>
    <row r="51" spans="1:11" s="66" customFormat="1" x14ac:dyDescent="0.2">
      <c r="A51" s="65">
        <v>8</v>
      </c>
      <c r="B51" s="66" t="s">
        <v>88</v>
      </c>
      <c r="C51" s="67"/>
      <c r="D51" s="68">
        <v>129900000</v>
      </c>
      <c r="E51" s="69">
        <v>121637000</v>
      </c>
      <c r="F51" s="73"/>
      <c r="H51" s="74">
        <f>D51/D53</f>
        <v>2.0365024645755962E-2</v>
      </c>
      <c r="I51" s="75">
        <f t="shared" si="0"/>
        <v>0.93638953040800621</v>
      </c>
    </row>
    <row r="52" spans="1:11" ht="21" x14ac:dyDescent="0.2">
      <c r="A52" s="40">
        <v>9</v>
      </c>
      <c r="B52" s="46" t="s">
        <v>72</v>
      </c>
      <c r="D52" s="47">
        <v>1654158000</v>
      </c>
      <c r="E52" s="48">
        <v>1282514885</v>
      </c>
      <c r="F52" s="64"/>
      <c r="H52" s="43">
        <f>D52/D53</f>
        <v>0.25933001106985676</v>
      </c>
      <c r="I52" s="44">
        <f t="shared" si="0"/>
        <v>0.77532792212110335</v>
      </c>
    </row>
    <row r="53" spans="1:11" x14ac:dyDescent="0.2">
      <c r="C53" s="49" t="s">
        <v>73</v>
      </c>
      <c r="D53" s="50">
        <f>SUM(D44:D52)</f>
        <v>6378583000</v>
      </c>
      <c r="E53" s="51">
        <f>SUM(E44:E52)</f>
        <v>3860735757</v>
      </c>
      <c r="F53" s="64"/>
      <c r="H53" s="43">
        <f>SUM(H44:H52)</f>
        <v>1</v>
      </c>
      <c r="I53" s="44">
        <f t="shared" si="0"/>
        <v>0.60526542603584521</v>
      </c>
    </row>
    <row r="54" spans="1:11" x14ac:dyDescent="0.2">
      <c r="C54" s="76">
        <v>57900000</v>
      </c>
      <c r="F54" s="53"/>
    </row>
    <row r="55" spans="1:11" x14ac:dyDescent="0.2">
      <c r="E55" s="4" t="s">
        <v>108</v>
      </c>
    </row>
    <row r="56" spans="1:11" x14ac:dyDescent="0.2">
      <c r="B56" s="4" t="s">
        <v>63</v>
      </c>
      <c r="E56" s="54" t="s">
        <v>65</v>
      </c>
      <c r="G56" s="58">
        <f>153*500000</f>
        <v>76500000</v>
      </c>
      <c r="H56" s="58">
        <f>36*500000</f>
        <v>18000000</v>
      </c>
      <c r="I56" s="71">
        <v>57637000</v>
      </c>
    </row>
    <row r="57" spans="1:11" x14ac:dyDescent="0.2">
      <c r="B57" s="4" t="s">
        <v>64</v>
      </c>
      <c r="E57" s="54" t="s">
        <v>77</v>
      </c>
    </row>
    <row r="58" spans="1:11" x14ac:dyDescent="0.2">
      <c r="E58" s="4" t="s">
        <v>64</v>
      </c>
    </row>
    <row r="59" spans="1:11" x14ac:dyDescent="0.2">
      <c r="E59" s="8"/>
      <c r="G59" s="59">
        <f>105*400000</f>
        <v>42000000</v>
      </c>
    </row>
    <row r="60" spans="1:11" x14ac:dyDescent="0.2">
      <c r="E60" s="8"/>
    </row>
    <row r="61" spans="1:11" x14ac:dyDescent="0.2">
      <c r="E61" s="8"/>
      <c r="J61" s="55">
        <f>I66/I67</f>
        <v>0.37931034482758619</v>
      </c>
    </row>
    <row r="62" spans="1:11" x14ac:dyDescent="0.2">
      <c r="E62" s="8"/>
      <c r="J62" s="55"/>
    </row>
    <row r="63" spans="1:11" x14ac:dyDescent="0.2">
      <c r="E63" s="8"/>
    </row>
    <row r="64" spans="1:11" x14ac:dyDescent="0.2">
      <c r="B64" s="4" t="s">
        <v>96</v>
      </c>
      <c r="E64" s="4" t="s">
        <v>97</v>
      </c>
      <c r="I64" s="42">
        <f>D52+D49+D48</f>
        <v>2717858000</v>
      </c>
      <c r="K64" s="42">
        <f>E48+E49+E52</f>
        <v>2011593385</v>
      </c>
    </row>
    <row r="65" spans="2:11" x14ac:dyDescent="0.2">
      <c r="B65" s="4" t="s">
        <v>98</v>
      </c>
      <c r="E65" s="56" t="s">
        <v>99</v>
      </c>
      <c r="I65" s="57">
        <f>I64/D53</f>
        <v>0.42609118671027718</v>
      </c>
      <c r="K65" s="44">
        <f>K64/D53</f>
        <v>0.3153668118765563</v>
      </c>
    </row>
    <row r="66" spans="2:11" x14ac:dyDescent="0.2">
      <c r="I66" s="7">
        <v>11</v>
      </c>
    </row>
    <row r="67" spans="2:11" x14ac:dyDescent="0.2">
      <c r="I67" s="7">
        <v>29</v>
      </c>
    </row>
  </sheetData>
  <mergeCells count="19">
    <mergeCell ref="A25:A30"/>
    <mergeCell ref="B25:B30"/>
    <mergeCell ref="A31:A32"/>
    <mergeCell ref="B31:B32"/>
    <mergeCell ref="A33:A35"/>
    <mergeCell ref="B33:B35"/>
    <mergeCell ref="A14:A16"/>
    <mergeCell ref="B14:B16"/>
    <mergeCell ref="A17:A19"/>
    <mergeCell ref="B17:B19"/>
    <mergeCell ref="A20:A23"/>
    <mergeCell ref="B20:B23"/>
    <mergeCell ref="A10:A13"/>
    <mergeCell ref="B10:B13"/>
    <mergeCell ref="A2:F2"/>
    <mergeCell ref="A3:F3"/>
    <mergeCell ref="A4:F4"/>
    <mergeCell ref="A7:A9"/>
    <mergeCell ref="B7:B9"/>
  </mergeCells>
  <phoneticPr fontId="2" type="noConversion"/>
  <printOptions horizontalCentered="1"/>
  <pageMargins left="0.20866141699999999" right="0.20866141699999999" top="0.59055118110236204" bottom="0.74803149606299202" header="0.31496062992126" footer="0.31496062992126"/>
  <pageSetup paperSize="9" scale="67" orientation="portrait" copies="2" r:id="rId1"/>
  <rowBreaks count="1" manualBreakCount="1">
    <brk id="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view="pageBreakPreview" zoomScale="70" zoomScaleSheetLayoutView="70" workbookViewId="0">
      <selection activeCell="F41" sqref="F41"/>
    </sheetView>
  </sheetViews>
  <sheetFormatPr baseColWidth="10" defaultColWidth="8.83203125" defaultRowHeight="18" x14ac:dyDescent="0.2"/>
  <cols>
    <col min="1" max="1" width="4.6640625" style="4" customWidth="1"/>
    <col min="2" max="2" width="27" style="4" customWidth="1"/>
    <col min="3" max="3" width="50.1640625" style="7" customWidth="1"/>
    <col min="4" max="4" width="24.33203125" style="8" customWidth="1"/>
    <col min="5" max="5" width="24.33203125" style="9" customWidth="1"/>
    <col min="6" max="6" width="22.5" style="4" customWidth="1"/>
    <col min="7" max="7" width="20.5" style="4" customWidth="1"/>
    <col min="8" max="8" width="20.5" style="4" bestFit="1" customWidth="1"/>
    <col min="9" max="9" width="23.5" style="4" customWidth="1"/>
    <col min="10" max="10" width="10.6640625" style="4" customWidth="1"/>
    <col min="11" max="11" width="23.6640625" style="4" customWidth="1"/>
    <col min="12" max="16384" width="8.83203125" style="4"/>
  </cols>
  <sheetData>
    <row r="1" spans="1:6" s="6" customFormat="1" x14ac:dyDescent="0.2">
      <c r="B1" s="4"/>
      <c r="C1" s="7"/>
      <c r="D1" s="8"/>
      <c r="E1" s="9"/>
    </row>
    <row r="2" spans="1:6" s="6" customFormat="1" x14ac:dyDescent="0.2">
      <c r="A2" s="89" t="s">
        <v>59</v>
      </c>
      <c r="B2" s="89"/>
      <c r="C2" s="89"/>
      <c r="D2" s="89"/>
      <c r="E2" s="89"/>
      <c r="F2" s="89"/>
    </row>
    <row r="3" spans="1:6" ht="15.75" customHeight="1" x14ac:dyDescent="0.2">
      <c r="A3" s="89" t="s">
        <v>74</v>
      </c>
      <c r="B3" s="89"/>
      <c r="C3" s="89"/>
      <c r="D3" s="89"/>
      <c r="E3" s="89"/>
      <c r="F3" s="89"/>
    </row>
    <row r="4" spans="1:6" ht="15" customHeight="1" x14ac:dyDescent="0.2">
      <c r="A4" s="90" t="s">
        <v>42</v>
      </c>
      <c r="B4" s="90"/>
      <c r="C4" s="90"/>
      <c r="D4" s="90"/>
      <c r="E4" s="90"/>
      <c r="F4" s="90"/>
    </row>
    <row r="5" spans="1:6" s="8" customFormat="1" ht="19" thickBot="1" x14ac:dyDescent="0.25">
      <c r="B5" s="4"/>
      <c r="C5" s="7"/>
      <c r="E5" s="9"/>
    </row>
    <row r="6" spans="1:6" ht="55" thickTop="1" x14ac:dyDescent="0.2">
      <c r="A6" s="10" t="s">
        <v>40</v>
      </c>
      <c r="B6" s="11" t="s">
        <v>0</v>
      </c>
      <c r="C6" s="12" t="s">
        <v>1</v>
      </c>
      <c r="D6" s="12" t="s">
        <v>44</v>
      </c>
      <c r="E6" s="12" t="s">
        <v>45</v>
      </c>
      <c r="F6" s="13" t="s">
        <v>106</v>
      </c>
    </row>
    <row r="7" spans="1:6" x14ac:dyDescent="0.2">
      <c r="A7" s="86">
        <v>1</v>
      </c>
      <c r="B7" s="85" t="s">
        <v>35</v>
      </c>
      <c r="C7" s="1" t="s">
        <v>10</v>
      </c>
      <c r="D7" s="2" t="s">
        <v>11</v>
      </c>
      <c r="E7" s="2" t="s">
        <v>79</v>
      </c>
      <c r="F7" s="77">
        <f>153/F14</f>
        <v>0.13660714285714284</v>
      </c>
    </row>
    <row r="8" spans="1:6" ht="72" x14ac:dyDescent="0.2">
      <c r="A8" s="88"/>
      <c r="B8" s="85"/>
      <c r="C8" s="1" t="s">
        <v>100</v>
      </c>
      <c r="D8" s="14">
        <v>0.4</v>
      </c>
      <c r="E8" s="14">
        <v>0.25</v>
      </c>
      <c r="F8" s="78">
        <v>0.29459999999999997</v>
      </c>
    </row>
    <row r="9" spans="1:6" ht="54" x14ac:dyDescent="0.2">
      <c r="A9" s="87"/>
      <c r="B9" s="85"/>
      <c r="C9" s="1" t="s">
        <v>36</v>
      </c>
      <c r="D9" s="2">
        <v>125</v>
      </c>
      <c r="E9" s="2">
        <v>5</v>
      </c>
      <c r="F9" s="79">
        <v>3</v>
      </c>
    </row>
    <row r="10" spans="1:6" ht="54" x14ac:dyDescent="0.2">
      <c r="A10" s="86">
        <v>2</v>
      </c>
      <c r="B10" s="85" t="s">
        <v>12</v>
      </c>
      <c r="C10" s="1" t="s">
        <v>6</v>
      </c>
      <c r="D10" s="2">
        <v>37</v>
      </c>
      <c r="E10" s="2">
        <v>2</v>
      </c>
      <c r="F10" s="79">
        <v>2</v>
      </c>
    </row>
    <row r="11" spans="1:6" ht="36" x14ac:dyDescent="0.2">
      <c r="A11" s="88"/>
      <c r="B11" s="85"/>
      <c r="C11" s="5" t="s">
        <v>3</v>
      </c>
      <c r="D11" s="14">
        <v>0.17</v>
      </c>
      <c r="E11" s="2" t="s">
        <v>80</v>
      </c>
      <c r="F11" s="79" t="s">
        <v>81</v>
      </c>
    </row>
    <row r="12" spans="1:6" x14ac:dyDescent="0.2">
      <c r="A12" s="88"/>
      <c r="B12" s="85"/>
      <c r="C12" s="1" t="s">
        <v>2</v>
      </c>
      <c r="D12" s="2">
        <v>120</v>
      </c>
      <c r="E12" s="2">
        <v>5</v>
      </c>
      <c r="F12" s="80">
        <v>5</v>
      </c>
    </row>
    <row r="13" spans="1:6" ht="36" x14ac:dyDescent="0.2">
      <c r="A13" s="87"/>
      <c r="B13" s="85"/>
      <c r="C13" s="1" t="s">
        <v>4</v>
      </c>
      <c r="D13" s="14">
        <v>0.2</v>
      </c>
      <c r="E13" s="14">
        <v>0.2</v>
      </c>
      <c r="F13" s="81">
        <v>0.02</v>
      </c>
    </row>
    <row r="14" spans="1:6" x14ac:dyDescent="0.2">
      <c r="A14" s="86">
        <v>3</v>
      </c>
      <c r="B14" s="85" t="s">
        <v>13</v>
      </c>
      <c r="C14" s="19" t="s">
        <v>14</v>
      </c>
      <c r="D14" s="20" t="s">
        <v>56</v>
      </c>
      <c r="E14" s="2">
        <v>950</v>
      </c>
      <c r="F14" s="80">
        <v>1120</v>
      </c>
    </row>
    <row r="15" spans="1:6" x14ac:dyDescent="0.2">
      <c r="A15" s="88"/>
      <c r="B15" s="85"/>
      <c r="C15" s="1" t="s">
        <v>37</v>
      </c>
      <c r="D15" s="2">
        <v>150</v>
      </c>
      <c r="E15" s="21" t="s">
        <v>81</v>
      </c>
      <c r="F15" s="79" t="s">
        <v>81</v>
      </c>
    </row>
    <row r="16" spans="1:6" x14ac:dyDescent="0.2">
      <c r="A16" s="87"/>
      <c r="B16" s="85"/>
      <c r="C16" s="1" t="s">
        <v>15</v>
      </c>
      <c r="D16" s="2">
        <v>3.9390000000000001</v>
      </c>
      <c r="E16" s="21" t="s">
        <v>81</v>
      </c>
      <c r="F16" s="79" t="s">
        <v>81</v>
      </c>
    </row>
    <row r="17" spans="1:6" ht="36" x14ac:dyDescent="0.2">
      <c r="A17" s="86">
        <v>4</v>
      </c>
      <c r="B17" s="85" t="s">
        <v>16</v>
      </c>
      <c r="C17" s="1" t="s">
        <v>17</v>
      </c>
      <c r="D17" s="2">
        <v>5</v>
      </c>
      <c r="E17" s="2">
        <v>1</v>
      </c>
      <c r="F17" s="82">
        <v>1</v>
      </c>
    </row>
    <row r="18" spans="1:6" ht="90" x14ac:dyDescent="0.2">
      <c r="A18" s="88"/>
      <c r="B18" s="85"/>
      <c r="C18" s="1" t="s">
        <v>102</v>
      </c>
      <c r="D18" s="2">
        <v>300</v>
      </c>
      <c r="E18" s="2">
        <v>8</v>
      </c>
      <c r="F18" s="80">
        <v>2</v>
      </c>
    </row>
    <row r="19" spans="1:6" x14ac:dyDescent="0.2">
      <c r="A19" s="87"/>
      <c r="B19" s="85"/>
      <c r="C19" s="1" t="s">
        <v>38</v>
      </c>
      <c r="D19" s="2">
        <v>350</v>
      </c>
      <c r="E19" s="2">
        <v>20</v>
      </c>
      <c r="F19" s="79" t="s">
        <v>81</v>
      </c>
    </row>
    <row r="20" spans="1:6" x14ac:dyDescent="0.2">
      <c r="A20" s="86">
        <v>5</v>
      </c>
      <c r="B20" s="85" t="s">
        <v>18</v>
      </c>
      <c r="C20" s="1" t="s">
        <v>41</v>
      </c>
      <c r="D20" s="2">
        <v>50</v>
      </c>
      <c r="E20" s="2">
        <v>1</v>
      </c>
      <c r="F20" s="79" t="s">
        <v>81</v>
      </c>
    </row>
    <row r="21" spans="1:6" x14ac:dyDescent="0.2">
      <c r="A21" s="88"/>
      <c r="B21" s="85"/>
      <c r="C21" s="1" t="s">
        <v>8</v>
      </c>
      <c r="D21" s="2">
        <v>100</v>
      </c>
      <c r="E21" s="2">
        <v>5</v>
      </c>
      <c r="F21" s="79" t="s">
        <v>81</v>
      </c>
    </row>
    <row r="22" spans="1:6" x14ac:dyDescent="0.2">
      <c r="A22" s="88"/>
      <c r="B22" s="85"/>
      <c r="C22" s="1" t="s">
        <v>19</v>
      </c>
      <c r="D22" s="2">
        <v>5</v>
      </c>
      <c r="E22" s="21" t="s">
        <v>81</v>
      </c>
      <c r="F22" s="79" t="s">
        <v>81</v>
      </c>
    </row>
    <row r="23" spans="1:6" x14ac:dyDescent="0.2">
      <c r="A23" s="87"/>
      <c r="B23" s="85"/>
      <c r="C23" s="1" t="s">
        <v>20</v>
      </c>
      <c r="D23" s="2">
        <v>5</v>
      </c>
      <c r="E23" s="21" t="s">
        <v>81</v>
      </c>
      <c r="F23" s="79" t="s">
        <v>81</v>
      </c>
    </row>
    <row r="24" spans="1:6" ht="144" x14ac:dyDescent="0.2">
      <c r="A24" s="22">
        <v>6</v>
      </c>
      <c r="B24" s="19" t="s">
        <v>21</v>
      </c>
      <c r="C24" s="23" t="s">
        <v>103</v>
      </c>
      <c r="D24" s="2">
        <v>5</v>
      </c>
      <c r="E24" s="21" t="s">
        <v>81</v>
      </c>
      <c r="F24" s="79" t="s">
        <v>81</v>
      </c>
    </row>
    <row r="25" spans="1:6" x14ac:dyDescent="0.2">
      <c r="A25" s="88">
        <v>7</v>
      </c>
      <c r="B25" s="85" t="s">
        <v>22</v>
      </c>
      <c r="C25" s="1" t="s">
        <v>23</v>
      </c>
      <c r="D25" s="2" t="s">
        <v>24</v>
      </c>
      <c r="E25" s="21" t="s">
        <v>82</v>
      </c>
      <c r="F25" s="79" t="s">
        <v>82</v>
      </c>
    </row>
    <row r="26" spans="1:6" x14ac:dyDescent="0.2">
      <c r="A26" s="88"/>
      <c r="B26" s="85"/>
      <c r="C26" s="1" t="s">
        <v>5</v>
      </c>
      <c r="D26" s="14">
        <v>0.79</v>
      </c>
      <c r="E26" s="14">
        <v>1</v>
      </c>
      <c r="F26" s="78">
        <v>1</v>
      </c>
    </row>
    <row r="27" spans="1:6" x14ac:dyDescent="0.2">
      <c r="A27" s="88"/>
      <c r="B27" s="85"/>
      <c r="C27" s="1" t="s">
        <v>25</v>
      </c>
      <c r="D27" s="24">
        <v>3.95</v>
      </c>
      <c r="E27" s="21" t="s">
        <v>82</v>
      </c>
      <c r="F27" s="79" t="s">
        <v>82</v>
      </c>
    </row>
    <row r="28" spans="1:6" ht="36" x14ac:dyDescent="0.2">
      <c r="A28" s="88"/>
      <c r="B28" s="85"/>
      <c r="C28" s="1" t="s">
        <v>58</v>
      </c>
      <c r="D28" s="2">
        <v>10</v>
      </c>
      <c r="E28" s="2" t="s">
        <v>82</v>
      </c>
      <c r="F28" s="79" t="s">
        <v>82</v>
      </c>
    </row>
    <row r="29" spans="1:6" x14ac:dyDescent="0.2">
      <c r="A29" s="88"/>
      <c r="B29" s="85"/>
      <c r="C29" s="1" t="s">
        <v>26</v>
      </c>
      <c r="D29" s="2" t="s">
        <v>27</v>
      </c>
      <c r="E29" s="2" t="s">
        <v>82</v>
      </c>
      <c r="F29" s="79" t="s">
        <v>82</v>
      </c>
    </row>
    <row r="30" spans="1:6" ht="36" x14ac:dyDescent="0.2">
      <c r="A30" s="87"/>
      <c r="B30" s="85"/>
      <c r="C30" s="5" t="s">
        <v>9</v>
      </c>
      <c r="D30" s="2" t="s">
        <v>28</v>
      </c>
      <c r="E30" s="2" t="s">
        <v>82</v>
      </c>
      <c r="F30" s="79" t="s">
        <v>82</v>
      </c>
    </row>
    <row r="31" spans="1:6" ht="36" x14ac:dyDescent="0.2">
      <c r="A31" s="86">
        <v>8</v>
      </c>
      <c r="B31" s="85" t="s">
        <v>29</v>
      </c>
      <c r="C31" s="1" t="s">
        <v>57</v>
      </c>
      <c r="D31" s="2" t="s">
        <v>83</v>
      </c>
      <c r="E31" s="2" t="s">
        <v>84</v>
      </c>
      <c r="F31" s="77">
        <v>0.37931034482758619</v>
      </c>
    </row>
    <row r="32" spans="1:6" x14ac:dyDescent="0.2">
      <c r="A32" s="87"/>
      <c r="B32" s="85"/>
      <c r="C32" s="1" t="s">
        <v>7</v>
      </c>
      <c r="D32" s="14">
        <v>0.86</v>
      </c>
      <c r="E32" s="14">
        <v>0.9</v>
      </c>
      <c r="F32" s="78">
        <v>0.8</v>
      </c>
    </row>
    <row r="33" spans="1:9" ht="36" x14ac:dyDescent="0.2">
      <c r="A33" s="88">
        <v>9</v>
      </c>
      <c r="B33" s="85" t="s">
        <v>39</v>
      </c>
      <c r="C33" s="1" t="s">
        <v>30</v>
      </c>
      <c r="D33" s="25">
        <v>40</v>
      </c>
      <c r="E33" s="25">
        <v>1</v>
      </c>
      <c r="F33" s="83">
        <v>1</v>
      </c>
    </row>
    <row r="34" spans="1:9" ht="36" x14ac:dyDescent="0.2">
      <c r="A34" s="88"/>
      <c r="B34" s="85"/>
      <c r="C34" s="5" t="s">
        <v>31</v>
      </c>
      <c r="D34" s="2">
        <v>40</v>
      </c>
      <c r="E34" s="21">
        <v>1</v>
      </c>
      <c r="F34" s="79">
        <v>1</v>
      </c>
    </row>
    <row r="35" spans="1:9" x14ac:dyDescent="0.2">
      <c r="A35" s="87"/>
      <c r="B35" s="85"/>
      <c r="C35" s="1" t="s">
        <v>32</v>
      </c>
      <c r="D35" s="2">
        <v>1</v>
      </c>
      <c r="E35" s="21" t="s">
        <v>81</v>
      </c>
      <c r="F35" s="79" t="s">
        <v>81</v>
      </c>
    </row>
    <row r="36" spans="1:9" ht="54" x14ac:dyDescent="0.2">
      <c r="A36" s="22">
        <v>10</v>
      </c>
      <c r="B36" s="19" t="s">
        <v>33</v>
      </c>
      <c r="C36" s="19" t="s">
        <v>34</v>
      </c>
      <c r="D36" s="2" t="s">
        <v>43</v>
      </c>
      <c r="E36" s="2" t="s">
        <v>86</v>
      </c>
      <c r="F36" s="16" t="s">
        <v>101</v>
      </c>
    </row>
    <row r="37" spans="1:9" ht="54" x14ac:dyDescent="0.2">
      <c r="A37" s="22">
        <v>11</v>
      </c>
      <c r="B37" s="23" t="s">
        <v>46</v>
      </c>
      <c r="C37" s="23" t="s">
        <v>47</v>
      </c>
      <c r="D37" s="27">
        <v>0.4</v>
      </c>
      <c r="E37" s="2" t="s">
        <v>85</v>
      </c>
      <c r="F37" s="3">
        <f>K64</f>
        <v>0.39303779390297644</v>
      </c>
    </row>
    <row r="38" spans="1:9" ht="36" x14ac:dyDescent="0.2">
      <c r="A38" s="22">
        <v>12</v>
      </c>
      <c r="B38" s="28" t="s">
        <v>48</v>
      </c>
      <c r="C38" s="28" t="s">
        <v>49</v>
      </c>
      <c r="D38" s="29" t="s">
        <v>61</v>
      </c>
      <c r="E38" s="2" t="s">
        <v>76</v>
      </c>
      <c r="F38" s="30" t="s">
        <v>115</v>
      </c>
    </row>
    <row r="39" spans="1:9" ht="54" x14ac:dyDescent="0.2">
      <c r="A39" s="22">
        <v>13</v>
      </c>
      <c r="B39" s="23" t="s">
        <v>50</v>
      </c>
      <c r="C39" s="28" t="s">
        <v>51</v>
      </c>
      <c r="D39" s="31" t="s">
        <v>55</v>
      </c>
      <c r="E39" s="21" t="s">
        <v>78</v>
      </c>
      <c r="F39" s="16" t="s">
        <v>78</v>
      </c>
    </row>
    <row r="40" spans="1:9" ht="54" x14ac:dyDescent="0.2">
      <c r="A40" s="22">
        <v>14</v>
      </c>
      <c r="B40" s="23" t="s">
        <v>52</v>
      </c>
      <c r="C40" s="23" t="s">
        <v>53</v>
      </c>
      <c r="D40" s="31">
        <v>70</v>
      </c>
      <c r="E40" s="2" t="s">
        <v>82</v>
      </c>
      <c r="F40" s="17" t="s">
        <v>82</v>
      </c>
    </row>
    <row r="41" spans="1:9" ht="55" thickBot="1" x14ac:dyDescent="0.25">
      <c r="A41" s="32">
        <v>15</v>
      </c>
      <c r="B41" s="33" t="s">
        <v>54</v>
      </c>
      <c r="C41" s="34" t="s">
        <v>60</v>
      </c>
      <c r="D41" s="35">
        <v>0.35</v>
      </c>
      <c r="E41" s="36">
        <v>0.35</v>
      </c>
      <c r="F41" s="84" t="s">
        <v>81</v>
      </c>
    </row>
    <row r="42" spans="1:9" ht="19" thickTop="1" x14ac:dyDescent="0.2"/>
    <row r="43" spans="1:9" x14ac:dyDescent="0.2">
      <c r="B43" s="60" t="s">
        <v>66</v>
      </c>
      <c r="D43" s="60" t="s">
        <v>62</v>
      </c>
      <c r="E43" s="39" t="s">
        <v>91</v>
      </c>
      <c r="H43" s="39" t="s">
        <v>95</v>
      </c>
      <c r="I43" s="39" t="s">
        <v>94</v>
      </c>
    </row>
    <row r="44" spans="1:9" x14ac:dyDescent="0.2">
      <c r="A44" s="65">
        <v>1</v>
      </c>
      <c r="B44" s="66" t="s">
        <v>87</v>
      </c>
      <c r="C44" s="67"/>
      <c r="D44" s="70">
        <v>70406000</v>
      </c>
      <c r="E44" s="69">
        <v>37050000</v>
      </c>
      <c r="H44" s="43">
        <f>D44/D53</f>
        <v>8.897574518102809E-3</v>
      </c>
      <c r="I44" s="44">
        <f t="shared" ref="I44:I53" si="0">E44/D44</f>
        <v>0.52623355963980345</v>
      </c>
    </row>
    <row r="45" spans="1:9" x14ac:dyDescent="0.2">
      <c r="A45" s="40">
        <v>2</v>
      </c>
      <c r="B45" s="4" t="s">
        <v>67</v>
      </c>
      <c r="D45" s="45">
        <v>1878068000</v>
      </c>
      <c r="E45" s="42">
        <v>1102681504</v>
      </c>
      <c r="H45" s="43">
        <f>D45/D53</f>
        <v>0.23734127744885816</v>
      </c>
      <c r="I45" s="44">
        <f t="shared" si="0"/>
        <v>0.58713609091896568</v>
      </c>
    </row>
    <row r="46" spans="1:9" x14ac:dyDescent="0.2">
      <c r="A46" s="40">
        <v>3</v>
      </c>
      <c r="B46" s="4" t="s">
        <v>68</v>
      </c>
      <c r="D46" s="45">
        <v>980345000</v>
      </c>
      <c r="E46" s="42">
        <v>800455951</v>
      </c>
      <c r="H46" s="43">
        <f>D46/D53</f>
        <v>0.12389132589480298</v>
      </c>
      <c r="I46" s="44">
        <f t="shared" si="0"/>
        <v>0.81650434387894055</v>
      </c>
    </row>
    <row r="47" spans="1:9" x14ac:dyDescent="0.2">
      <c r="A47" s="40">
        <v>4</v>
      </c>
      <c r="B47" s="4" t="s">
        <v>69</v>
      </c>
      <c r="D47" s="45">
        <v>425377000</v>
      </c>
      <c r="E47" s="42">
        <v>262859300</v>
      </c>
      <c r="H47" s="43">
        <f>D47/D53</f>
        <v>5.3757116663168181E-2</v>
      </c>
      <c r="I47" s="44">
        <f t="shared" si="0"/>
        <v>0.61794431762883273</v>
      </c>
    </row>
    <row r="48" spans="1:9" x14ac:dyDescent="0.2">
      <c r="A48" s="40">
        <v>5</v>
      </c>
      <c r="B48" s="4" t="s">
        <v>70</v>
      </c>
      <c r="D48" s="45">
        <v>1533200000</v>
      </c>
      <c r="E48" s="42">
        <v>1027396500</v>
      </c>
      <c r="H48" s="43">
        <f>D48/D53</f>
        <v>0.19375850426320523</v>
      </c>
      <c r="I48" s="44">
        <f t="shared" si="0"/>
        <v>0.67009946517088448</v>
      </c>
    </row>
    <row r="49" spans="1:11" x14ac:dyDescent="0.2">
      <c r="A49" s="40">
        <v>6</v>
      </c>
      <c r="B49" s="4" t="s">
        <v>71</v>
      </c>
      <c r="D49" s="45">
        <v>688500000</v>
      </c>
      <c r="E49" s="42">
        <v>640423500</v>
      </c>
      <c r="H49" s="43">
        <f>D49/D53</f>
        <v>8.7009346585714062E-2</v>
      </c>
      <c r="I49" s="44">
        <f t="shared" si="0"/>
        <v>0.93017211328976035</v>
      </c>
    </row>
    <row r="50" spans="1:11" x14ac:dyDescent="0.2">
      <c r="A50" s="65">
        <v>7</v>
      </c>
      <c r="B50" s="66" t="s">
        <v>89</v>
      </c>
      <c r="C50" s="67"/>
      <c r="D50" s="68">
        <v>283500000</v>
      </c>
      <c r="E50" s="69">
        <v>363332800</v>
      </c>
      <c r="F50" s="66"/>
      <c r="H50" s="43">
        <f>D50/D53</f>
        <v>3.582737800588226E-2</v>
      </c>
      <c r="I50" s="44">
        <f t="shared" si="0"/>
        <v>1.2815971781305115</v>
      </c>
    </row>
    <row r="51" spans="1:11" x14ac:dyDescent="0.2">
      <c r="A51" s="65">
        <v>8</v>
      </c>
      <c r="B51" s="66" t="s">
        <v>112</v>
      </c>
      <c r="C51" s="67"/>
      <c r="D51" s="68">
        <v>129900000</v>
      </c>
      <c r="E51" s="69">
        <v>157637000</v>
      </c>
      <c r="F51" s="72"/>
      <c r="H51" s="43">
        <f>D51/D53</f>
        <v>1.6416142514864569E-2</v>
      </c>
      <c r="I51" s="44">
        <f t="shared" si="0"/>
        <v>1.2135257890685143</v>
      </c>
    </row>
    <row r="52" spans="1:11" ht="21" x14ac:dyDescent="0.2">
      <c r="A52" s="40">
        <v>9</v>
      </c>
      <c r="B52" s="46" t="s">
        <v>72</v>
      </c>
      <c r="D52" s="47">
        <v>1923647000</v>
      </c>
      <c r="E52" s="48">
        <v>1442265660</v>
      </c>
      <c r="H52" s="43">
        <f>D52/D53</f>
        <v>0.24310133410540175</v>
      </c>
      <c r="I52" s="44">
        <f t="shared" si="0"/>
        <v>0.74975588556528305</v>
      </c>
    </row>
    <row r="53" spans="1:11" x14ac:dyDescent="0.2">
      <c r="C53" s="49" t="s">
        <v>73</v>
      </c>
      <c r="D53" s="50">
        <f>SUM(D44:D52)</f>
        <v>7912943000</v>
      </c>
      <c r="E53" s="51">
        <f>SUM(E44:E52)</f>
        <v>5834102215</v>
      </c>
      <c r="H53" s="43">
        <f>SUM(H44:H52)</f>
        <v>1</v>
      </c>
      <c r="I53" s="44">
        <f t="shared" si="0"/>
        <v>0.73728601545594352</v>
      </c>
    </row>
    <row r="54" spans="1:11" x14ac:dyDescent="0.2">
      <c r="C54" s="61"/>
      <c r="F54" s="53"/>
    </row>
    <row r="55" spans="1:11" x14ac:dyDescent="0.2">
      <c r="E55" s="4" t="s">
        <v>110</v>
      </c>
    </row>
    <row r="56" spans="1:11" x14ac:dyDescent="0.2">
      <c r="B56" s="4" t="s">
        <v>63</v>
      </c>
      <c r="E56" s="54" t="s">
        <v>65</v>
      </c>
      <c r="G56" s="58">
        <f>153*500000</f>
        <v>76500000</v>
      </c>
      <c r="H56" s="58">
        <f>36*500000</f>
        <v>18000000</v>
      </c>
      <c r="I56" s="71">
        <v>57637000</v>
      </c>
      <c r="J56" s="4" t="s">
        <v>113</v>
      </c>
    </row>
    <row r="57" spans="1:11" x14ac:dyDescent="0.2">
      <c r="B57" s="4" t="s">
        <v>64</v>
      </c>
      <c r="E57" s="54" t="s">
        <v>77</v>
      </c>
    </row>
    <row r="58" spans="1:11" x14ac:dyDescent="0.2">
      <c r="E58" s="8"/>
    </row>
    <row r="59" spans="1:11" x14ac:dyDescent="0.2">
      <c r="E59" s="8"/>
      <c r="G59" s="59">
        <f>105*400000</f>
        <v>42000000</v>
      </c>
    </row>
    <row r="60" spans="1:11" x14ac:dyDescent="0.2">
      <c r="E60" s="8"/>
    </row>
    <row r="61" spans="1:11" x14ac:dyDescent="0.2">
      <c r="E61" s="8"/>
      <c r="J61" s="55">
        <f>I65/I66</f>
        <v>0.37931034482758619</v>
      </c>
    </row>
    <row r="62" spans="1:11" x14ac:dyDescent="0.2">
      <c r="E62" s="8"/>
    </row>
    <row r="63" spans="1:11" x14ac:dyDescent="0.2">
      <c r="B63" s="4" t="s">
        <v>96</v>
      </c>
      <c r="E63" s="4" t="s">
        <v>97</v>
      </c>
      <c r="I63" s="42">
        <f>D52+D49+D48</f>
        <v>4145347000</v>
      </c>
      <c r="K63" s="42">
        <f>E48+E49+E52</f>
        <v>3110085660</v>
      </c>
    </row>
    <row r="64" spans="1:11" x14ac:dyDescent="0.2">
      <c r="B64" s="4" t="s">
        <v>98</v>
      </c>
      <c r="E64" s="56" t="s">
        <v>99</v>
      </c>
      <c r="I64" s="57">
        <f>I63/D53</f>
        <v>0.523869184954321</v>
      </c>
      <c r="K64" s="44">
        <f>K63/D53</f>
        <v>0.39303779390297644</v>
      </c>
    </row>
    <row r="65" spans="9:9" x14ac:dyDescent="0.2">
      <c r="I65" s="7">
        <v>11</v>
      </c>
    </row>
    <row r="66" spans="9:9" x14ac:dyDescent="0.2">
      <c r="I66" s="7">
        <v>29</v>
      </c>
    </row>
  </sheetData>
  <mergeCells count="19">
    <mergeCell ref="A25:A30"/>
    <mergeCell ref="B25:B30"/>
    <mergeCell ref="A31:A32"/>
    <mergeCell ref="B31:B32"/>
    <mergeCell ref="A33:A35"/>
    <mergeCell ref="B33:B35"/>
    <mergeCell ref="A14:A16"/>
    <mergeCell ref="B14:B16"/>
    <mergeCell ref="A17:A19"/>
    <mergeCell ref="B17:B19"/>
    <mergeCell ref="A20:A23"/>
    <mergeCell ref="B20:B23"/>
    <mergeCell ref="A10:A13"/>
    <mergeCell ref="B10:B13"/>
    <mergeCell ref="A2:F2"/>
    <mergeCell ref="A3:F3"/>
    <mergeCell ref="A4:F4"/>
    <mergeCell ref="A7:A9"/>
    <mergeCell ref="B7:B9"/>
  </mergeCells>
  <phoneticPr fontId="2" type="noConversion"/>
  <printOptions horizontalCentered="1"/>
  <pageMargins left="0.20866141699999999" right="0.20866141699999999" top="0.59055118110236204" bottom="0.74803149606299202" header="0.31496062992126" footer="0.31496062992126"/>
  <pageSetup paperSize="9" scale="65" orientation="portrait" copies="2" r:id="rId1"/>
  <rowBreaks count="1" manualBreakCount="1">
    <brk id="3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abSelected="1" view="pageBreakPreview" zoomScale="70" zoomScaleSheetLayoutView="70" workbookViewId="0">
      <selection activeCell="H14" sqref="H14"/>
    </sheetView>
  </sheetViews>
  <sheetFormatPr baseColWidth="10" defaultColWidth="8.83203125" defaultRowHeight="18" x14ac:dyDescent="0.2"/>
  <cols>
    <col min="1" max="1" width="4.6640625" style="4" customWidth="1"/>
    <col min="2" max="2" width="27" style="4" customWidth="1"/>
    <col min="3" max="3" width="50.1640625" style="7" customWidth="1"/>
    <col min="4" max="4" width="24.33203125" style="8" customWidth="1"/>
    <col min="5" max="5" width="24.33203125" style="9" customWidth="1"/>
    <col min="6" max="6" width="22.5" style="4" customWidth="1"/>
    <col min="7" max="7" width="21" style="4" customWidth="1"/>
    <col min="8" max="8" width="22.33203125" style="4" customWidth="1"/>
    <col min="9" max="9" width="23.5" style="4" customWidth="1"/>
    <col min="10" max="10" width="10.33203125" style="4" customWidth="1"/>
    <col min="11" max="11" width="24.6640625" style="4" customWidth="1"/>
    <col min="12" max="16384" width="8.83203125" style="4"/>
  </cols>
  <sheetData>
    <row r="1" spans="1:6" s="6" customFormat="1" x14ac:dyDescent="0.2">
      <c r="B1" s="4"/>
      <c r="C1" s="7"/>
      <c r="D1" s="8"/>
      <c r="E1" s="9"/>
    </row>
    <row r="2" spans="1:6" s="6" customFormat="1" x14ac:dyDescent="0.2">
      <c r="A2" s="89" t="s">
        <v>59</v>
      </c>
      <c r="B2" s="89"/>
      <c r="C2" s="89"/>
      <c r="D2" s="89"/>
      <c r="E2" s="89"/>
      <c r="F2" s="89"/>
    </row>
    <row r="3" spans="1:6" ht="15.75" customHeight="1" x14ac:dyDescent="0.2">
      <c r="A3" s="89" t="s">
        <v>74</v>
      </c>
      <c r="B3" s="89"/>
      <c r="C3" s="89"/>
      <c r="D3" s="89"/>
      <c r="E3" s="89"/>
      <c r="F3" s="89"/>
    </row>
    <row r="4" spans="1:6" ht="15" customHeight="1" x14ac:dyDescent="0.2">
      <c r="A4" s="90" t="s">
        <v>42</v>
      </c>
      <c r="B4" s="90"/>
      <c r="C4" s="90"/>
      <c r="D4" s="90"/>
      <c r="E4" s="90"/>
      <c r="F4" s="90"/>
    </row>
    <row r="5" spans="1:6" s="8" customFormat="1" ht="19" thickBot="1" x14ac:dyDescent="0.25">
      <c r="B5" s="4"/>
      <c r="C5" s="7"/>
      <c r="E5" s="9"/>
    </row>
    <row r="6" spans="1:6" ht="55" thickTop="1" x14ac:dyDescent="0.2">
      <c r="A6" s="10" t="s">
        <v>40</v>
      </c>
      <c r="B6" s="11" t="s">
        <v>0</v>
      </c>
      <c r="C6" s="12" t="s">
        <v>1</v>
      </c>
      <c r="D6" s="12" t="s">
        <v>44</v>
      </c>
      <c r="E6" s="12" t="s">
        <v>45</v>
      </c>
      <c r="F6" s="13" t="s">
        <v>114</v>
      </c>
    </row>
    <row r="7" spans="1:6" x14ac:dyDescent="0.2">
      <c r="A7" s="86">
        <v>1</v>
      </c>
      <c r="B7" s="85" t="s">
        <v>35</v>
      </c>
      <c r="C7" s="1" t="s">
        <v>10</v>
      </c>
      <c r="D7" s="2" t="s">
        <v>11</v>
      </c>
      <c r="E7" s="2" t="s">
        <v>79</v>
      </c>
      <c r="F7" s="77">
        <f>153/F14</f>
        <v>0.13660714285714284</v>
      </c>
    </row>
    <row r="8" spans="1:6" ht="72" x14ac:dyDescent="0.2">
      <c r="A8" s="88"/>
      <c r="B8" s="85"/>
      <c r="C8" s="1" t="s">
        <v>100</v>
      </c>
      <c r="D8" s="14">
        <v>0.4</v>
      </c>
      <c r="E8" s="14">
        <v>0.25</v>
      </c>
      <c r="F8" s="78">
        <v>0.29459999999999997</v>
      </c>
    </row>
    <row r="9" spans="1:6" ht="54" x14ac:dyDescent="0.2">
      <c r="A9" s="87"/>
      <c r="B9" s="85"/>
      <c r="C9" s="1" t="s">
        <v>36</v>
      </c>
      <c r="D9" s="2">
        <v>125</v>
      </c>
      <c r="E9" s="2">
        <v>5</v>
      </c>
      <c r="F9" s="79">
        <v>3</v>
      </c>
    </row>
    <row r="10" spans="1:6" ht="54" x14ac:dyDescent="0.2">
      <c r="A10" s="86">
        <v>2</v>
      </c>
      <c r="B10" s="85" t="s">
        <v>12</v>
      </c>
      <c r="C10" s="1" t="s">
        <v>6</v>
      </c>
      <c r="D10" s="2">
        <v>37</v>
      </c>
      <c r="E10" s="2">
        <v>2</v>
      </c>
      <c r="F10" s="79">
        <v>2</v>
      </c>
    </row>
    <row r="11" spans="1:6" ht="36" x14ac:dyDescent="0.2">
      <c r="A11" s="88"/>
      <c r="B11" s="85"/>
      <c r="C11" s="5" t="s">
        <v>3</v>
      </c>
      <c r="D11" s="14">
        <v>0.17</v>
      </c>
      <c r="E11" s="2" t="s">
        <v>80</v>
      </c>
      <c r="F11" s="79" t="s">
        <v>81</v>
      </c>
    </row>
    <row r="12" spans="1:6" x14ac:dyDescent="0.2">
      <c r="A12" s="88"/>
      <c r="B12" s="85"/>
      <c r="C12" s="1" t="s">
        <v>2</v>
      </c>
      <c r="D12" s="2">
        <v>120</v>
      </c>
      <c r="E12" s="2">
        <v>5</v>
      </c>
      <c r="F12" s="80">
        <v>5</v>
      </c>
    </row>
    <row r="13" spans="1:6" ht="36" x14ac:dyDescent="0.2">
      <c r="A13" s="87"/>
      <c r="B13" s="85"/>
      <c r="C13" s="1" t="s">
        <v>4</v>
      </c>
      <c r="D13" s="14">
        <v>0.2</v>
      </c>
      <c r="E13" s="14">
        <v>0.2</v>
      </c>
      <c r="F13" s="81">
        <v>0.02</v>
      </c>
    </row>
    <row r="14" spans="1:6" x14ac:dyDescent="0.2">
      <c r="A14" s="86">
        <v>3</v>
      </c>
      <c r="B14" s="85" t="s">
        <v>13</v>
      </c>
      <c r="C14" s="19" t="s">
        <v>14</v>
      </c>
      <c r="D14" s="20" t="s">
        <v>56</v>
      </c>
      <c r="E14" s="2">
        <v>950</v>
      </c>
      <c r="F14" s="80">
        <v>1120</v>
      </c>
    </row>
    <row r="15" spans="1:6" x14ac:dyDescent="0.2">
      <c r="A15" s="88"/>
      <c r="B15" s="85"/>
      <c r="C15" s="1" t="s">
        <v>37</v>
      </c>
      <c r="D15" s="2">
        <v>150</v>
      </c>
      <c r="E15" s="21" t="s">
        <v>81</v>
      </c>
      <c r="F15" s="79" t="s">
        <v>81</v>
      </c>
    </row>
    <row r="16" spans="1:6" x14ac:dyDescent="0.2">
      <c r="A16" s="87"/>
      <c r="B16" s="85"/>
      <c r="C16" s="1" t="s">
        <v>15</v>
      </c>
      <c r="D16" s="2">
        <v>3.9390000000000001</v>
      </c>
      <c r="E16" s="21" t="s">
        <v>81</v>
      </c>
      <c r="F16" s="79" t="s">
        <v>81</v>
      </c>
    </row>
    <row r="17" spans="1:6" ht="36" x14ac:dyDescent="0.2">
      <c r="A17" s="86">
        <v>4</v>
      </c>
      <c r="B17" s="85" t="s">
        <v>16</v>
      </c>
      <c r="C17" s="1" t="s">
        <v>17</v>
      </c>
      <c r="D17" s="2">
        <v>5</v>
      </c>
      <c r="E17" s="2">
        <v>1</v>
      </c>
      <c r="F17" s="82">
        <v>1</v>
      </c>
    </row>
    <row r="18" spans="1:6" ht="90" x14ac:dyDescent="0.2">
      <c r="A18" s="88"/>
      <c r="B18" s="85"/>
      <c r="C18" s="1" t="s">
        <v>102</v>
      </c>
      <c r="D18" s="2">
        <v>300</v>
      </c>
      <c r="E18" s="2">
        <v>8</v>
      </c>
      <c r="F18" s="80">
        <v>2</v>
      </c>
    </row>
    <row r="19" spans="1:6" x14ac:dyDescent="0.2">
      <c r="A19" s="87"/>
      <c r="B19" s="85"/>
      <c r="C19" s="1" t="s">
        <v>38</v>
      </c>
      <c r="D19" s="2">
        <v>350</v>
      </c>
      <c r="E19" s="2">
        <v>20</v>
      </c>
      <c r="F19" s="79" t="s">
        <v>81</v>
      </c>
    </row>
    <row r="20" spans="1:6" x14ac:dyDescent="0.2">
      <c r="A20" s="86">
        <v>5</v>
      </c>
      <c r="B20" s="85" t="s">
        <v>18</v>
      </c>
      <c r="C20" s="1" t="s">
        <v>41</v>
      </c>
      <c r="D20" s="2">
        <v>50</v>
      </c>
      <c r="E20" s="2">
        <v>1</v>
      </c>
      <c r="F20" s="79" t="s">
        <v>81</v>
      </c>
    </row>
    <row r="21" spans="1:6" x14ac:dyDescent="0.2">
      <c r="A21" s="88"/>
      <c r="B21" s="85"/>
      <c r="C21" s="1" t="s">
        <v>8</v>
      </c>
      <c r="D21" s="2">
        <v>100</v>
      </c>
      <c r="E21" s="2">
        <v>5</v>
      </c>
      <c r="F21" s="79" t="s">
        <v>81</v>
      </c>
    </row>
    <row r="22" spans="1:6" x14ac:dyDescent="0.2">
      <c r="A22" s="88"/>
      <c r="B22" s="85"/>
      <c r="C22" s="1" t="s">
        <v>19</v>
      </c>
      <c r="D22" s="2">
        <v>5</v>
      </c>
      <c r="E22" s="21" t="s">
        <v>81</v>
      </c>
      <c r="F22" s="79" t="s">
        <v>81</v>
      </c>
    </row>
    <row r="23" spans="1:6" x14ac:dyDescent="0.2">
      <c r="A23" s="87"/>
      <c r="B23" s="85"/>
      <c r="C23" s="1" t="s">
        <v>20</v>
      </c>
      <c r="D23" s="2">
        <v>5</v>
      </c>
      <c r="E23" s="21" t="s">
        <v>81</v>
      </c>
      <c r="F23" s="79" t="s">
        <v>81</v>
      </c>
    </row>
    <row r="24" spans="1:6" ht="144" x14ac:dyDescent="0.2">
      <c r="A24" s="22">
        <v>6</v>
      </c>
      <c r="B24" s="19" t="s">
        <v>21</v>
      </c>
      <c r="C24" s="23" t="s">
        <v>103</v>
      </c>
      <c r="D24" s="2">
        <v>5</v>
      </c>
      <c r="E24" s="21" t="s">
        <v>81</v>
      </c>
      <c r="F24" s="79" t="s">
        <v>81</v>
      </c>
    </row>
    <row r="25" spans="1:6" x14ac:dyDescent="0.2">
      <c r="A25" s="88">
        <v>7</v>
      </c>
      <c r="B25" s="85" t="s">
        <v>22</v>
      </c>
      <c r="C25" s="1" t="s">
        <v>23</v>
      </c>
      <c r="D25" s="2" t="s">
        <v>24</v>
      </c>
      <c r="E25" s="21" t="s">
        <v>82</v>
      </c>
      <c r="F25" s="79" t="s">
        <v>82</v>
      </c>
    </row>
    <row r="26" spans="1:6" x14ac:dyDescent="0.2">
      <c r="A26" s="88"/>
      <c r="B26" s="85"/>
      <c r="C26" s="1" t="s">
        <v>5</v>
      </c>
      <c r="D26" s="14">
        <v>0.79</v>
      </c>
      <c r="E26" s="14">
        <v>1</v>
      </c>
      <c r="F26" s="78">
        <v>1</v>
      </c>
    </row>
    <row r="27" spans="1:6" x14ac:dyDescent="0.2">
      <c r="A27" s="88"/>
      <c r="B27" s="85"/>
      <c r="C27" s="1" t="s">
        <v>25</v>
      </c>
      <c r="D27" s="24">
        <v>3.95</v>
      </c>
      <c r="E27" s="21" t="s">
        <v>82</v>
      </c>
      <c r="F27" s="79" t="s">
        <v>82</v>
      </c>
    </row>
    <row r="28" spans="1:6" ht="36" x14ac:dyDescent="0.2">
      <c r="A28" s="88"/>
      <c r="B28" s="85"/>
      <c r="C28" s="1" t="s">
        <v>58</v>
      </c>
      <c r="D28" s="2">
        <v>10</v>
      </c>
      <c r="E28" s="2" t="s">
        <v>82</v>
      </c>
      <c r="F28" s="79" t="s">
        <v>82</v>
      </c>
    </row>
    <row r="29" spans="1:6" x14ac:dyDescent="0.2">
      <c r="A29" s="88"/>
      <c r="B29" s="85"/>
      <c r="C29" s="1" t="s">
        <v>26</v>
      </c>
      <c r="D29" s="2" t="s">
        <v>27</v>
      </c>
      <c r="E29" s="2" t="s">
        <v>82</v>
      </c>
      <c r="F29" s="79" t="s">
        <v>82</v>
      </c>
    </row>
    <row r="30" spans="1:6" ht="36" x14ac:dyDescent="0.2">
      <c r="A30" s="87"/>
      <c r="B30" s="85"/>
      <c r="C30" s="5" t="s">
        <v>9</v>
      </c>
      <c r="D30" s="2" t="s">
        <v>28</v>
      </c>
      <c r="E30" s="2" t="s">
        <v>82</v>
      </c>
      <c r="F30" s="79" t="s">
        <v>82</v>
      </c>
    </row>
    <row r="31" spans="1:6" ht="36" x14ac:dyDescent="0.2">
      <c r="A31" s="86">
        <v>8</v>
      </c>
      <c r="B31" s="85" t="s">
        <v>29</v>
      </c>
      <c r="C31" s="1" t="s">
        <v>57</v>
      </c>
      <c r="D31" s="2" t="s">
        <v>83</v>
      </c>
      <c r="E31" s="2" t="s">
        <v>84</v>
      </c>
      <c r="F31" s="77">
        <v>0.37931034482758619</v>
      </c>
    </row>
    <row r="32" spans="1:6" x14ac:dyDescent="0.2">
      <c r="A32" s="87"/>
      <c r="B32" s="85"/>
      <c r="C32" s="1" t="s">
        <v>7</v>
      </c>
      <c r="D32" s="14">
        <v>0.86</v>
      </c>
      <c r="E32" s="14">
        <v>0.9</v>
      </c>
      <c r="F32" s="78">
        <v>0.8</v>
      </c>
    </row>
    <row r="33" spans="1:9" ht="36" x14ac:dyDescent="0.2">
      <c r="A33" s="88">
        <v>9</v>
      </c>
      <c r="B33" s="85" t="s">
        <v>39</v>
      </c>
      <c r="C33" s="1" t="s">
        <v>30</v>
      </c>
      <c r="D33" s="25">
        <v>40</v>
      </c>
      <c r="E33" s="25">
        <v>1</v>
      </c>
      <c r="F33" s="83">
        <v>1</v>
      </c>
    </row>
    <row r="34" spans="1:9" ht="36" x14ac:dyDescent="0.2">
      <c r="A34" s="88"/>
      <c r="B34" s="85"/>
      <c r="C34" s="5" t="s">
        <v>31</v>
      </c>
      <c r="D34" s="2">
        <v>40</v>
      </c>
      <c r="E34" s="21">
        <v>1</v>
      </c>
      <c r="F34" s="79">
        <v>1</v>
      </c>
    </row>
    <row r="35" spans="1:9" x14ac:dyDescent="0.2">
      <c r="A35" s="87"/>
      <c r="B35" s="85"/>
      <c r="C35" s="1" t="s">
        <v>32</v>
      </c>
      <c r="D35" s="2">
        <v>1</v>
      </c>
      <c r="E35" s="21" t="s">
        <v>81</v>
      </c>
      <c r="F35" s="16" t="s">
        <v>81</v>
      </c>
    </row>
    <row r="36" spans="1:9" ht="54" x14ac:dyDescent="0.2">
      <c r="A36" s="22">
        <v>10</v>
      </c>
      <c r="B36" s="19" t="s">
        <v>33</v>
      </c>
      <c r="C36" s="19" t="s">
        <v>34</v>
      </c>
      <c r="D36" s="2" t="s">
        <v>43</v>
      </c>
      <c r="E36" s="2" t="s">
        <v>86</v>
      </c>
      <c r="F36" s="16" t="s">
        <v>101</v>
      </c>
    </row>
    <row r="37" spans="1:9" ht="54" x14ac:dyDescent="0.2">
      <c r="A37" s="22">
        <v>11</v>
      </c>
      <c r="B37" s="23" t="s">
        <v>46</v>
      </c>
      <c r="C37" s="23" t="s">
        <v>47</v>
      </c>
      <c r="D37" s="27">
        <v>0.4</v>
      </c>
      <c r="E37" s="2" t="s">
        <v>85</v>
      </c>
      <c r="F37" s="3">
        <f>K64</f>
        <v>0.49557399907973559</v>
      </c>
    </row>
    <row r="38" spans="1:9" ht="36" x14ac:dyDescent="0.2">
      <c r="A38" s="22">
        <v>12</v>
      </c>
      <c r="B38" s="28" t="s">
        <v>48</v>
      </c>
      <c r="C38" s="28" t="s">
        <v>49</v>
      </c>
      <c r="D38" s="29" t="s">
        <v>61</v>
      </c>
      <c r="E38" s="2" t="s">
        <v>76</v>
      </c>
      <c r="F38" s="30" t="s">
        <v>116</v>
      </c>
    </row>
    <row r="39" spans="1:9" ht="54" x14ac:dyDescent="0.2">
      <c r="A39" s="22">
        <v>13</v>
      </c>
      <c r="B39" s="23" t="s">
        <v>50</v>
      </c>
      <c r="C39" s="28" t="s">
        <v>51</v>
      </c>
      <c r="D39" s="31" t="s">
        <v>55</v>
      </c>
      <c r="E39" s="21" t="s">
        <v>78</v>
      </c>
      <c r="F39" s="16" t="s">
        <v>78</v>
      </c>
    </row>
    <row r="40" spans="1:9" ht="54" x14ac:dyDescent="0.2">
      <c r="A40" s="22">
        <v>14</v>
      </c>
      <c r="B40" s="23" t="s">
        <v>52</v>
      </c>
      <c r="C40" s="23" t="s">
        <v>53</v>
      </c>
      <c r="D40" s="31">
        <v>70</v>
      </c>
      <c r="E40" s="2" t="s">
        <v>82</v>
      </c>
      <c r="F40" s="17" t="s">
        <v>82</v>
      </c>
    </row>
    <row r="41" spans="1:9" ht="55" thickBot="1" x14ac:dyDescent="0.25">
      <c r="A41" s="32">
        <v>15</v>
      </c>
      <c r="B41" s="33" t="s">
        <v>54</v>
      </c>
      <c r="C41" s="34" t="s">
        <v>60</v>
      </c>
      <c r="D41" s="35">
        <v>0.35</v>
      </c>
      <c r="E41" s="36">
        <v>0.35</v>
      </c>
      <c r="F41" s="84" t="s">
        <v>81</v>
      </c>
    </row>
    <row r="42" spans="1:9" ht="19" thickTop="1" x14ac:dyDescent="0.2"/>
    <row r="43" spans="1:9" x14ac:dyDescent="0.2">
      <c r="B43" s="62" t="s">
        <v>66</v>
      </c>
      <c r="D43" s="62" t="s">
        <v>62</v>
      </c>
      <c r="E43" s="39" t="s">
        <v>91</v>
      </c>
      <c r="H43" s="39" t="s">
        <v>95</v>
      </c>
      <c r="I43" s="39" t="s">
        <v>94</v>
      </c>
    </row>
    <row r="44" spans="1:9" x14ac:dyDescent="0.2">
      <c r="A44" s="40">
        <v>1</v>
      </c>
      <c r="B44" s="66" t="s">
        <v>87</v>
      </c>
      <c r="C44" s="67"/>
      <c r="D44" s="70">
        <v>70406000</v>
      </c>
      <c r="E44" s="69">
        <f>37050000+33264617</f>
        <v>70314617</v>
      </c>
      <c r="H44" s="43">
        <f>D44/D53</f>
        <v>8.897574518102809E-3</v>
      </c>
      <c r="I44" s="44">
        <f t="shared" ref="I44:I53" si="0">E44/D44</f>
        <v>0.99870205664289979</v>
      </c>
    </row>
    <row r="45" spans="1:9" x14ac:dyDescent="0.2">
      <c r="A45" s="40">
        <v>2</v>
      </c>
      <c r="B45" s="4" t="s">
        <v>67</v>
      </c>
      <c r="D45" s="45">
        <v>1878068000</v>
      </c>
      <c r="E45" s="42">
        <v>1434537744</v>
      </c>
      <c r="H45" s="43">
        <f>D45/D53</f>
        <v>0.23734127744885816</v>
      </c>
      <c r="I45" s="44">
        <f t="shared" si="0"/>
        <v>0.76383695585037392</v>
      </c>
    </row>
    <row r="46" spans="1:9" x14ac:dyDescent="0.2">
      <c r="A46" s="40">
        <v>3</v>
      </c>
      <c r="B46" s="4" t="s">
        <v>68</v>
      </c>
      <c r="D46" s="45">
        <v>980345000</v>
      </c>
      <c r="E46" s="42">
        <v>907884159</v>
      </c>
      <c r="H46" s="43">
        <f>D46/D53</f>
        <v>0.12389132589480298</v>
      </c>
      <c r="I46" s="44">
        <f t="shared" si="0"/>
        <v>0.92608638693521161</v>
      </c>
    </row>
    <row r="47" spans="1:9" x14ac:dyDescent="0.2">
      <c r="A47" s="40">
        <v>4</v>
      </c>
      <c r="B47" s="4" t="s">
        <v>69</v>
      </c>
      <c r="D47" s="45">
        <v>425377000</v>
      </c>
      <c r="E47" s="42">
        <v>370017700</v>
      </c>
      <c r="H47" s="43">
        <f>D47/D53</f>
        <v>5.3757116663168181E-2</v>
      </c>
      <c r="I47" s="44">
        <f t="shared" si="0"/>
        <v>0.86985826690206569</v>
      </c>
    </row>
    <row r="48" spans="1:9" x14ac:dyDescent="0.2">
      <c r="A48" s="40">
        <v>5</v>
      </c>
      <c r="B48" s="4" t="s">
        <v>70</v>
      </c>
      <c r="D48" s="45">
        <v>1533200000</v>
      </c>
      <c r="E48" s="42">
        <v>1491783500</v>
      </c>
      <c r="H48" s="43">
        <f>D48/D53</f>
        <v>0.19375850426320523</v>
      </c>
      <c r="I48" s="44">
        <f t="shared" si="0"/>
        <v>0.97298689016436213</v>
      </c>
    </row>
    <row r="49" spans="1:11" x14ac:dyDescent="0.2">
      <c r="A49" s="40">
        <v>6</v>
      </c>
      <c r="B49" s="4" t="s">
        <v>71</v>
      </c>
      <c r="D49" s="45">
        <v>688500000</v>
      </c>
      <c r="E49" s="42">
        <v>667207500</v>
      </c>
      <c r="H49" s="43">
        <f>D49/D53</f>
        <v>8.7009346585714062E-2</v>
      </c>
      <c r="I49" s="44">
        <f t="shared" si="0"/>
        <v>0.96907407407407409</v>
      </c>
    </row>
    <row r="50" spans="1:11" x14ac:dyDescent="0.2">
      <c r="A50" s="65">
        <v>7</v>
      </c>
      <c r="B50" s="66" t="s">
        <v>89</v>
      </c>
      <c r="C50" s="67"/>
      <c r="D50" s="68">
        <v>283500000</v>
      </c>
      <c r="E50" s="69">
        <v>421586880</v>
      </c>
      <c r="H50" s="43">
        <f>D50/D53</f>
        <v>3.582737800588226E-2</v>
      </c>
      <c r="I50" s="44">
        <f t="shared" si="0"/>
        <v>1.4870789417989418</v>
      </c>
    </row>
    <row r="51" spans="1:11" x14ac:dyDescent="0.2">
      <c r="A51" s="65">
        <v>8</v>
      </c>
      <c r="B51" s="66" t="s">
        <v>88</v>
      </c>
      <c r="C51" s="67"/>
      <c r="D51" s="68">
        <v>129900000</v>
      </c>
      <c r="E51" s="69">
        <v>169637000</v>
      </c>
      <c r="H51" s="43">
        <f>D51/D53</f>
        <v>1.6416142514864569E-2</v>
      </c>
      <c r="I51" s="44">
        <f t="shared" si="0"/>
        <v>1.3059045419553503</v>
      </c>
    </row>
    <row r="52" spans="1:11" ht="21" x14ac:dyDescent="0.2">
      <c r="A52" s="40">
        <v>9</v>
      </c>
      <c r="B52" s="46" t="s">
        <v>72</v>
      </c>
      <c r="D52" s="47">
        <v>1923647000</v>
      </c>
      <c r="E52" s="48">
        <v>1762457807</v>
      </c>
      <c r="H52" s="43">
        <f>D52/D53</f>
        <v>0.24310133410540175</v>
      </c>
      <c r="I52" s="44">
        <f t="shared" si="0"/>
        <v>0.91620645939717626</v>
      </c>
    </row>
    <row r="53" spans="1:11" x14ac:dyDescent="0.2">
      <c r="C53" s="49" t="s">
        <v>73</v>
      </c>
      <c r="D53" s="50">
        <f>SUM(D44:D52)</f>
        <v>7912943000</v>
      </c>
      <c r="E53" s="51">
        <f>SUM(E44:E52)</f>
        <v>7295426907</v>
      </c>
      <c r="H53" s="43">
        <f>SUM(H44:H52)</f>
        <v>1</v>
      </c>
      <c r="I53" s="44">
        <f t="shared" si="0"/>
        <v>0.92196126106304566</v>
      </c>
    </row>
    <row r="54" spans="1:11" x14ac:dyDescent="0.2">
      <c r="C54" s="63"/>
      <c r="F54" s="53"/>
    </row>
    <row r="55" spans="1:11" x14ac:dyDescent="0.2">
      <c r="E55" s="4" t="s">
        <v>111</v>
      </c>
    </row>
    <row r="56" spans="1:11" x14ac:dyDescent="0.2">
      <c r="B56" s="4" t="s">
        <v>63</v>
      </c>
      <c r="E56" s="54" t="s">
        <v>65</v>
      </c>
      <c r="G56" s="58">
        <f>153*500000</f>
        <v>76500000</v>
      </c>
      <c r="H56" s="58">
        <f>36*500000</f>
        <v>18000000</v>
      </c>
    </row>
    <row r="57" spans="1:11" x14ac:dyDescent="0.2">
      <c r="B57" s="4" t="s">
        <v>64</v>
      </c>
      <c r="E57" s="54" t="s">
        <v>77</v>
      </c>
    </row>
    <row r="58" spans="1:11" x14ac:dyDescent="0.2">
      <c r="E58" s="8"/>
    </row>
    <row r="59" spans="1:11" x14ac:dyDescent="0.2">
      <c r="E59" s="8"/>
      <c r="G59" s="59">
        <f>105*400000</f>
        <v>42000000</v>
      </c>
    </row>
    <row r="60" spans="1:11" x14ac:dyDescent="0.2">
      <c r="E60" s="8"/>
    </row>
    <row r="61" spans="1:11" x14ac:dyDescent="0.2">
      <c r="E61" s="8"/>
      <c r="J61" s="55">
        <f>I65/I66</f>
        <v>0.37931034482758619</v>
      </c>
    </row>
    <row r="62" spans="1:11" x14ac:dyDescent="0.2">
      <c r="E62" s="8"/>
    </row>
    <row r="63" spans="1:11" x14ac:dyDescent="0.2">
      <c r="B63" s="4" t="s">
        <v>96</v>
      </c>
      <c r="E63" s="4" t="s">
        <v>97</v>
      </c>
      <c r="I63" s="42">
        <f>D52+D49+D48</f>
        <v>4145347000</v>
      </c>
      <c r="K63" s="42">
        <f>E48+E49+E52</f>
        <v>3921448807</v>
      </c>
    </row>
    <row r="64" spans="1:11" x14ac:dyDescent="0.2">
      <c r="B64" s="4" t="s">
        <v>98</v>
      </c>
      <c r="E64" s="56" t="s">
        <v>99</v>
      </c>
      <c r="I64" s="57">
        <f>I63/D53</f>
        <v>0.523869184954321</v>
      </c>
      <c r="K64" s="44">
        <f>K63/D53</f>
        <v>0.49557399907973559</v>
      </c>
    </row>
    <row r="65" spans="9:9" x14ac:dyDescent="0.2">
      <c r="I65" s="7">
        <v>11</v>
      </c>
    </row>
    <row r="66" spans="9:9" x14ac:dyDescent="0.2">
      <c r="I66" s="7">
        <v>29</v>
      </c>
    </row>
  </sheetData>
  <mergeCells count="19">
    <mergeCell ref="A10:A13"/>
    <mergeCell ref="B10:B13"/>
    <mergeCell ref="A2:F2"/>
    <mergeCell ref="A3:F3"/>
    <mergeCell ref="A4:F4"/>
    <mergeCell ref="A7:A9"/>
    <mergeCell ref="B7:B9"/>
    <mergeCell ref="A14:A16"/>
    <mergeCell ref="B14:B16"/>
    <mergeCell ref="A17:A19"/>
    <mergeCell ref="B17:B19"/>
    <mergeCell ref="A20:A23"/>
    <mergeCell ref="B20:B23"/>
    <mergeCell ref="A25:A30"/>
    <mergeCell ref="B25:B30"/>
    <mergeCell ref="A31:A32"/>
    <mergeCell ref="B31:B32"/>
    <mergeCell ref="A33:A35"/>
    <mergeCell ref="B33:B35"/>
  </mergeCells>
  <phoneticPr fontId="2" type="noConversion"/>
  <printOptions horizontalCentered="1"/>
  <pageMargins left="0.20866141699999999" right="0.20866141699999999" top="0.59055118110236204" bottom="0.74803149606299202" header="0.31496062992126" footer="0.31496062992126"/>
  <pageSetup paperSize="9" scale="65" orientation="portrait" copies="2"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Agustus</vt:lpstr>
      <vt:lpstr>September</vt:lpstr>
      <vt:lpstr>Oktober</vt:lpstr>
      <vt:lpstr>November</vt:lpstr>
      <vt:lpstr>Desember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Andalas Journals of Public Health</cp:lastModifiedBy>
  <cp:lastPrinted>2018-01-05T01:37:22Z</cp:lastPrinted>
  <dcterms:created xsi:type="dcterms:W3CDTF">2017-02-20T05:02:20Z</dcterms:created>
  <dcterms:modified xsi:type="dcterms:W3CDTF">2018-06-26T08:12:25Z</dcterms:modified>
</cp:coreProperties>
</file>