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2240" windowHeight="4656" activeTab="1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LHKASN2!$A$1:$H$117</definedName>
    <definedName name="_xlnm.Print_Area" localSheetId="3">Penjelasan!$B$1:$E$106</definedName>
    <definedName name="_xlnm.Print_Area" localSheetId="2">'Surat Pernyataan'!$A$1:$G$40</definedName>
  </definedNames>
  <calcPr calcId="125725"/>
</workbook>
</file>

<file path=xl/calcChain.xml><?xml version="1.0" encoding="utf-8"?>
<calcChain xmlns="http://schemas.openxmlformats.org/spreadsheetml/2006/main">
  <c r="AC32" i="5"/>
  <c r="G77" i="11"/>
  <c r="E77"/>
  <c r="G64"/>
  <c r="H57"/>
  <c r="H45"/>
  <c r="H37"/>
  <c r="H18"/>
  <c r="H9"/>
  <c r="F104"/>
  <c r="F77"/>
  <c r="C77"/>
  <c r="AC54" i="5" l="1"/>
  <c r="AC52"/>
  <c r="X75" l="1"/>
  <c r="X76"/>
  <c r="E32" i="9" l="1"/>
  <c r="D16" l="1"/>
  <c r="H77" i="11" l="1"/>
  <c r="F99"/>
  <c r="E92" l="1"/>
  <c r="AC50" i="5" s="1"/>
  <c r="F85" i="11"/>
  <c r="AC48" i="5" s="1"/>
  <c r="H78" i="11"/>
  <c r="AC46" i="5" s="1"/>
  <c r="G71" i="11"/>
  <c r="AC42" i="5" s="1"/>
  <c r="AC38"/>
  <c r="AC36"/>
  <c r="AC34"/>
  <c r="G37" i="11"/>
  <c r="H25"/>
  <c r="G25"/>
  <c r="G18"/>
  <c r="AC30" i="5"/>
  <c r="G9" i="11"/>
  <c r="AC56" i="5" l="1"/>
  <c r="AC40"/>
  <c r="AC44" s="1"/>
  <c r="D18" i="9"/>
  <c r="AC63" i="5" l="1"/>
  <c r="E40" i="9"/>
  <c r="D14"/>
  <c r="D12"/>
  <c r="D10"/>
  <c r="D8"/>
  <c r="D6"/>
  <c r="E39" s="1"/>
  <c r="AC65" i="5" l="1"/>
</calcChain>
</file>

<file path=xl/sharedStrings.xml><?xml version="1.0" encoding="utf-8"?>
<sst xmlns="http://schemas.openxmlformats.org/spreadsheetml/2006/main" count="687" uniqueCount="312">
  <si>
    <t>3.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</si>
  <si>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</si>
  <si>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</si>
  <si>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</si>
  <si>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</si>
  <si>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</si>
  <si>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</si>
  <si>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</si>
  <si>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</si>
  <si>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</si>
  <si>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</si>
  <si>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</si>
  <si>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</si>
  <si>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</si>
  <si>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</si>
  <si>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</si>
  <si>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</si>
  <si>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</si>
  <si>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</si>
  <si>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</si>
  <si>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</si>
  <si>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</si>
  <si>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</si>
  <si>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</si>
  <si>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</si>
  <si>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</si>
  <si>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</si>
  <si>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</si>
  <si>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</si>
  <si>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</si>
  <si>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</si>
  <si>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</si>
  <si>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</si>
  <si>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</si>
  <si>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</si>
  <si>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</si>
  <si>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</si>
  <si>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</si>
  <si>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</si>
  <si>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</si>
  <si>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</si>
  <si>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</si>
  <si>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</si>
  <si>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</si>
  <si>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</si>
  <si>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</si>
  <si>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</si>
  <si>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</si>
  <si>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</si>
  <si>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</si>
  <si>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</si>
  <si>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</si>
  <si>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</si>
  <si>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</si>
  <si>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</si>
  <si>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</si>
  <si>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</si>
  <si>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</si>
  <si>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</si>
  <si>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</si>
  <si>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</si>
  <si>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</si>
  <si>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</si>
  <si>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</si>
  <si>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</si>
  <si>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</si>
  <si>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</si>
  <si>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</si>
  <si>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</si>
  <si>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</si>
  <si>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</si>
  <si>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</si>
  <si>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</si>
  <si>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</si>
  <si>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</si>
  <si>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</si>
  <si>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</si>
  <si>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</si>
  <si>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</si>
  <si>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</si>
  <si>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</si>
  <si>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</si>
  <si>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</si>
  <si>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</si>
  <si>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II.2.</t>
  </si>
  <si>
    <t>II.3.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</si>
  <si>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</si>
  <si>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</si>
  <si>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</si>
  <si>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</si>
  <si>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</si>
  <si>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</si>
  <si>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</si>
  <si>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</si>
  <si>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</si>
  <si>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</si>
  <si>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</si>
  <si>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</si>
  <si>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</si>
  <si>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</si>
  <si>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</si>
  <si>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</si>
  <si>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</si>
  <si>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</si>
  <si>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</si>
  <si>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</si>
  <si>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</si>
  <si>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</si>
  <si>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</si>
  <si>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</si>
  <si>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</si>
  <si>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</si>
  <si>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</si>
  <si>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</si>
  <si>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</si>
  <si>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</si>
  <si>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</si>
  <si>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</si>
  <si>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</si>
  <si>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</si>
  <si>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</si>
  <si>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</si>
  <si>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</si>
  <si>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</si>
  <si>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</si>
  <si>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</si>
  <si>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</si>
  <si>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</si>
  <si>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</si>
  <si>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</si>
  <si>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</si>
  <si>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</si>
  <si>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</si>
  <si>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</si>
  <si>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</si>
  <si>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</si>
  <si>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</si>
  <si>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</si>
  <si>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</si>
  <si>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</si>
  <si>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</si>
  <si>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</si>
  <si>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</si>
  <si>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</si>
  <si>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</si>
  <si>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NJOP Saat Pelaporan 
(Rp)</t>
  </si>
  <si>
    <t>JUMLAH</t>
  </si>
  <si>
    <t xml:space="preserve">HARTA BERGERAK </t>
  </si>
  <si>
    <t>&lt;-- Silahkan insert di sini</t>
  </si>
  <si>
    <t>(5)=(1+2+3)-(4)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</si>
  <si>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</si>
  <si>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</si>
  <si>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</si>
  <si>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</si>
  <si>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</si>
  <si>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</si>
  <si>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</si>
  <si>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</si>
  <si>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</si>
  <si>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</si>
  <si>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</si>
  <si>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</si>
  <si>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</si>
  <si>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</si>
  <si>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</si>
  <si>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</si>
  <si>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</si>
  <si>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</si>
  <si>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</si>
  <si>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</si>
  <si>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</si>
  <si>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</si>
  <si>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</si>
  <si>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</si>
  <si>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</si>
  <si>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</si>
  <si>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</si>
  <si>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</si>
  <si>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</si>
  <si>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</si>
  <si>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</si>
  <si>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</si>
  <si>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</si>
  <si>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</si>
  <si>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</si>
  <si>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</si>
  <si>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</si>
  <si>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</si>
  <si>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</si>
  <si>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</si>
  <si>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</si>
  <si>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</si>
  <si>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</si>
  <si>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</si>
  <si>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</si>
  <si>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</si>
  <si>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</si>
  <si>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</si>
  <si>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</si>
  <si>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</si>
  <si>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</si>
  <si>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</si>
  <si>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</si>
  <si>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</si>
  <si>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</si>
  <si>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</si>
  <si>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</si>
  <si>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</si>
  <si>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</si>
  <si>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</si>
  <si>
    <t>KEMENTERIAN RISET, TEKNOLOGI DAN PENDIDIKAN TINGGI</t>
  </si>
  <si>
    <t>58.333.206.9-201.000</t>
  </si>
  <si>
    <t>Laki-laki</t>
  </si>
  <si>
    <t>Padang/ 25 Agustus 1982</t>
  </si>
  <si>
    <t>Islam</t>
  </si>
  <si>
    <t>Kawin</t>
  </si>
  <si>
    <t>Penata Muda (Gol. III/a)</t>
  </si>
  <si>
    <t>Pengolah Data Kepegawaian</t>
  </si>
  <si>
    <t>Gedung Rektorat Lt. 3</t>
  </si>
  <si>
    <t>Kampus Universitas Andalas Limau Manis Padang</t>
  </si>
  <si>
    <t>Kel. Bungo Pasang, Kec. Koto Tangah Padang</t>
  </si>
  <si>
    <t>Padang, 26 Juli 2016</t>
  </si>
  <si>
    <t>Tanah dan Bangunan</t>
  </si>
  <si>
    <t>Tanah</t>
  </si>
  <si>
    <t>120 m2</t>
  </si>
  <si>
    <t>Mobil</t>
  </si>
  <si>
    <t>Sepeda Motor</t>
  </si>
  <si>
    <t>BA 1234 BQ/ Toyota/Avanza/G M/T/2015</t>
  </si>
  <si>
    <t>BA 2345 BZ/ Honda/Beat/2005</t>
  </si>
  <si>
    <t>BA 4567 BX/Honda/Vario/2014</t>
  </si>
  <si>
    <t>Peternakan Sapi</t>
  </si>
  <si>
    <t>Logam Mulia</t>
  </si>
  <si>
    <t>Barang Antik</t>
  </si>
  <si>
    <t>Lainnya</t>
  </si>
  <si>
    <t>Saham</t>
  </si>
  <si>
    <t>Reksa Dana</t>
  </si>
  <si>
    <t>Uang Tunai</t>
  </si>
  <si>
    <t>Deposito</t>
  </si>
  <si>
    <t>Tabungan</t>
  </si>
  <si>
    <t>Valas</t>
  </si>
  <si>
    <t>Nilai Piutang Saat Pelaporan
(Rp)</t>
  </si>
  <si>
    <t>PNS</t>
  </si>
  <si>
    <t>Emas Perhiasan</t>
  </si>
  <si>
    <t>Mrs. E (Istri)</t>
  </si>
  <si>
    <t>Mrs. E</t>
  </si>
  <si>
    <t>Bagian Kepegawaian dan HKTL Universitas Andalas</t>
  </si>
  <si>
    <t>081363649477</t>
  </si>
  <si>
    <t>72 dan 60 m2</t>
  </si>
  <si>
    <t>Atas Nama/ Hubungan Keluarga</t>
  </si>
  <si>
    <t>100/ Gram</t>
  </si>
  <si>
    <t xml:space="preserve">Perabotan Rumah </t>
  </si>
  <si>
    <t>6/ Set</t>
  </si>
  <si>
    <t>Barang Elektronik</t>
  </si>
  <si>
    <t>8/Unit</t>
  </si>
  <si>
    <t>BPD/ Bank Nagari</t>
  </si>
  <si>
    <t>Bank Mandiri</t>
  </si>
  <si>
    <t>Nama Debitur</t>
  </si>
  <si>
    <t>Bentuk Piutang (Uang/Barang)</t>
  </si>
  <si>
    <t>Bentuk Agunan Yang Diterima</t>
  </si>
  <si>
    <t>Nama Kreditur</t>
  </si>
  <si>
    <t>Bentuk Hutang (Uang/Barang/Kartu Kredit)</t>
  </si>
  <si>
    <t>Bentuk Harta Kekayaan yang Dijaminkan/ No. Kartu Kredit</t>
  </si>
  <si>
    <t>satuan Gram</t>
  </si>
  <si>
    <t>Satuan Set (Ex: perabotan pada ruang tamu dihitung 1 set)</t>
  </si>
  <si>
    <t>Satuan Unit</t>
  </si>
  <si>
    <t>Laporkan seluruh rekening yang dimiliki (suami/istri)</t>
  </si>
  <si>
    <t>Apabila menyimpan uang lebih dari 3 juta di rumah</t>
  </si>
  <si>
    <t xml:space="preserve">Tunjangan Jabatan </t>
  </si>
  <si>
    <t>Potongan</t>
  </si>
  <si>
    <t>(Gaji Pokok x 13 Bln)</t>
  </si>
  <si>
    <t>(Tunjangan Fungsional x 13)</t>
  </si>
  <si>
    <t>(Tukin x 13) + (Uang Makan x 12) + (Tunjangan Beras/Anak/Istri/Lain2 x 13)</t>
  </si>
  <si>
    <t>(Potongan x 12)</t>
  </si>
  <si>
    <t>(Honor Peneliti/ Pembicara/ Konsultan/ Jasa Spesialis/Apoteker dll per tahun)</t>
  </si>
  <si>
    <t>Gaji Bersih Istri/Suami Per-Tahun</t>
  </si>
  <si>
    <t>Abang</t>
  </si>
  <si>
    <t>Adek</t>
  </si>
  <si>
    <r>
      <t>TAHUN 20</t>
    </r>
    <r>
      <rPr>
        <b/>
        <sz val="12.5"/>
        <color rgb="FFFF0000"/>
        <rFont val="Arial"/>
        <family val="2"/>
      </rPr>
      <t>16</t>
    </r>
  </si>
  <si>
    <t>Mr. ICB (Ybs)</t>
  </si>
  <si>
    <t>Mrs. E  (Istri)</t>
  </si>
  <si>
    <t>10 ekor sapi</t>
  </si>
  <si>
    <t>Peralatan Olah Raga</t>
  </si>
  <si>
    <t>Mr. S (Ipar)</t>
  </si>
  <si>
    <t>Mr. ICB</t>
  </si>
  <si>
    <t>120 Lembar/ 21 %</t>
  </si>
  <si>
    <t>PT. INTI</t>
  </si>
  <si>
    <t xml:space="preserve">Mrs. E (Isti) </t>
  </si>
  <si>
    <t>Bank BRI</t>
  </si>
  <si>
    <t>112-123-444</t>
  </si>
  <si>
    <t>12-9876-54</t>
  </si>
  <si>
    <t>17-999-2013</t>
  </si>
  <si>
    <t>Mr. Z</t>
  </si>
  <si>
    <t>Emas</t>
  </si>
  <si>
    <t>Tidak Ada</t>
  </si>
  <si>
    <t>Bank Nagari / BPD</t>
  </si>
  <si>
    <t>Uang</t>
  </si>
  <si>
    <t>SK Pangkat, dll</t>
  </si>
  <si>
    <t>Saldo Saat Pelaporan (Sisa Hutang)
(Rp)</t>
  </si>
  <si>
    <t>Bunga Obligasi</t>
  </si>
  <si>
    <t xml:space="preserve">Total Penghasilan Bersih </t>
  </si>
  <si>
    <t>PENGHASILAN DARI HIBAH / LAINNYA (PER TAHUN)</t>
  </si>
  <si>
    <t>PENGHASILAN SUAMI/ISTRI YANG BEKERJA (PER TAHUN)</t>
  </si>
  <si>
    <t>Padang, 25-7-1982</t>
  </si>
  <si>
    <t>Padang, 12-12-2012</t>
  </si>
  <si>
    <t>Komplek Wisma Indah, Blok H</t>
  </si>
  <si>
    <t>Komplek Wisma Indah, Blok H, Tabing Padang</t>
  </si>
  <si>
    <t>Padang, 12-11-2013</t>
  </si>
  <si>
    <t>-</t>
  </si>
  <si>
    <t>Perempuan</t>
  </si>
  <si>
    <t>Padang, 22-12-2014</t>
  </si>
  <si>
    <t>198208252006041003</t>
  </si>
  <si>
    <t>1731112508820010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</si>
</sst>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2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.5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C00000"/>
      <name val="Arial"/>
      <family val="2"/>
    </font>
    <font>
      <sz val="10.5"/>
      <color rgb="FFC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14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 wrapText="1"/>
    </xf>
    <xf numFmtId="0" fontId="16" fillId="0" borderId="2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49" fontId="20" fillId="0" borderId="20" xfId="0" applyNumberFormat="1" applyFont="1" applyBorder="1" applyAlignment="1" applyProtection="1">
      <alignment horizontal="left" vertical="top"/>
      <protection locked="0"/>
    </xf>
    <xf numFmtId="15" fontId="16" fillId="0" borderId="20" xfId="0" applyNumberFormat="1" applyFont="1" applyBorder="1" applyAlignment="1" applyProtection="1">
      <alignment horizontal="left" vertical="top"/>
      <protection locked="0"/>
    </xf>
    <xf numFmtId="18" fontId="16" fillId="0" borderId="21" xfId="0" applyNumberFormat="1" applyFont="1" applyBorder="1" applyAlignment="1" applyProtection="1">
      <alignment horizontal="left" vertical="top"/>
      <protection locked="0"/>
    </xf>
    <xf numFmtId="0" fontId="16" fillId="0" borderId="21" xfId="0" applyFont="1" applyBorder="1" applyAlignment="1" applyProtection="1">
      <alignment horizontal="left" vertical="top"/>
      <protection locked="0"/>
    </xf>
    <xf numFmtId="49" fontId="16" fillId="0" borderId="21" xfId="0" applyNumberFormat="1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8" xfId="0" quotePrefix="1" applyFont="1" applyBorder="1" applyAlignment="1" applyProtection="1">
      <alignment horizontal="center" vertical="center" wrapText="1"/>
      <protection locked="0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AK77"/>
  <sheetViews>
    <sheetView showGridLines="0" showRowColHeaders="0" view="pageBreakPreview" topLeftCell="A28" zoomScale="85" zoomScaleNormal="90" zoomScaleSheetLayoutView="85" workbookViewId="0">
      <selection activeCell="AC33" sqref="AC33"/>
    </sheetView>
  </sheetViews>
  <sheetFormatPr defaultColWidth="3" defaultRowHeight="13.2"/>
  <cols>
    <col min="1" max="1" width="3" style="12"/>
    <col min="2" max="2" width="3" style="12" customWidth="1"/>
    <col min="3" max="3" width="3" style="12"/>
    <col min="4" max="5" width="8.44140625" style="12" bestFit="1" customWidth="1"/>
    <col min="6" max="21" width="3" style="12"/>
    <col min="22" max="22" width="4.88671875" style="12" customWidth="1"/>
    <col min="23" max="25" width="3" style="12"/>
    <col min="26" max="26" width="2.33203125" style="12" customWidth="1"/>
    <col min="27" max="27" width="3" style="12"/>
    <col min="28" max="28" width="7.33203125" style="12" customWidth="1"/>
    <col min="29" max="29" width="4.44140625" style="12" customWidth="1"/>
    <col min="30" max="30" width="3" style="12"/>
    <col min="31" max="31" width="3.88671875" style="12" customWidth="1"/>
    <col min="32" max="36" width="3" style="12"/>
    <col min="37" max="37" width="1.88671875" style="12" customWidth="1"/>
    <col min="38" max="16384" width="3" style="12"/>
  </cols>
  <sheetData>
    <row r="1" spans="2:37" s="11" customFormat="1" ht="15.75" customHeight="1">
      <c r="B1" s="9" t="s">
        <v>130</v>
      </c>
      <c r="Z1" s="1"/>
      <c r="AA1" s="123" t="s">
        <v>30</v>
      </c>
      <c r="AB1" s="123"/>
      <c r="AC1" s="123"/>
      <c r="AD1" s="123"/>
      <c r="AE1" s="123"/>
      <c r="AF1" s="123"/>
      <c r="AG1" s="123"/>
      <c r="AH1" s="123"/>
      <c r="AI1" s="123"/>
      <c r="AJ1" s="123"/>
      <c r="AK1" s="123"/>
    </row>
    <row r="2" spans="2:37" s="11" customFormat="1" ht="17.399999999999999" customHeight="1">
      <c r="B2" s="131" t="s">
        <v>210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</row>
    <row r="3" spans="2:37" s="11" customFormat="1" ht="15.75" customHeight="1"/>
    <row r="4" spans="2:37" s="11" customFormat="1" ht="16.649999999999999" customHeight="1">
      <c r="B4" s="10" t="s">
        <v>1</v>
      </c>
      <c r="H4" s="141" t="s">
        <v>95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</row>
    <row r="5" spans="2:37" s="11" customFormat="1" ht="17.7" customHeight="1">
      <c r="B5" s="12"/>
      <c r="K5" s="136" t="s">
        <v>277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2:37" s="11" customFormat="1" ht="17.7" customHeight="1">
      <c r="Y6" s="13"/>
    </row>
    <row r="7" spans="2:37" s="11" customFormat="1" ht="17.100000000000001" customHeight="1">
      <c r="B7" s="143" t="s">
        <v>101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5"/>
    </row>
    <row r="8" spans="2:37" s="11" customFormat="1" ht="8.25" customHeight="1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>
      <c r="B9" s="14" t="s">
        <v>9</v>
      </c>
      <c r="C9" s="2" t="s">
        <v>32</v>
      </c>
      <c r="D9" s="3"/>
      <c r="E9" s="3"/>
      <c r="F9" s="3"/>
      <c r="G9" s="3"/>
      <c r="H9" s="3"/>
      <c r="I9" s="15"/>
      <c r="J9" s="3" t="s">
        <v>7</v>
      </c>
      <c r="K9" s="124" t="s">
        <v>283</v>
      </c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2" t="s">
        <v>6</v>
      </c>
      <c r="W9" s="15"/>
      <c r="X9" s="47" t="s">
        <v>7</v>
      </c>
      <c r="Y9" s="142" t="s">
        <v>211</v>
      </c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6"/>
    </row>
    <row r="10" spans="2:37" s="11" customFormat="1" ht="17.100000000000001" customHeight="1">
      <c r="B10" s="25" t="s">
        <v>10</v>
      </c>
      <c r="C10" s="2" t="s">
        <v>33</v>
      </c>
      <c r="D10" s="3"/>
      <c r="E10" s="3"/>
      <c r="F10" s="3"/>
      <c r="G10" s="3"/>
      <c r="H10" s="3"/>
      <c r="I10" s="15"/>
      <c r="J10" s="3" t="s">
        <v>7</v>
      </c>
      <c r="K10" s="130" t="s">
        <v>311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>
      <c r="B11" s="25" t="s">
        <v>0</v>
      </c>
      <c r="C11" s="2" t="s">
        <v>34</v>
      </c>
      <c r="D11" s="3"/>
      <c r="E11" s="3"/>
      <c r="F11" s="3"/>
      <c r="G11" s="3"/>
      <c r="H11" s="3"/>
      <c r="I11" s="15"/>
      <c r="J11" s="3" t="s">
        <v>7</v>
      </c>
      <c r="K11" s="129" t="s">
        <v>212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>
      <c r="B12" s="25" t="s">
        <v>11</v>
      </c>
      <c r="C12" s="2" t="s">
        <v>35</v>
      </c>
      <c r="D12" s="3"/>
      <c r="E12" s="3"/>
      <c r="F12" s="3"/>
      <c r="G12" s="3"/>
      <c r="H12" s="3"/>
      <c r="I12" s="15"/>
      <c r="J12" s="3" t="s">
        <v>7</v>
      </c>
      <c r="K12" s="129" t="s">
        <v>213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>
      <c r="B13" s="25" t="s">
        <v>12</v>
      </c>
      <c r="C13" s="2" t="s">
        <v>36</v>
      </c>
      <c r="D13" s="3"/>
      <c r="E13" s="3"/>
      <c r="F13" s="3"/>
      <c r="G13" s="3"/>
      <c r="H13" s="3"/>
      <c r="I13" s="15"/>
      <c r="J13" s="3" t="s">
        <v>7</v>
      </c>
      <c r="K13" s="129" t="s">
        <v>214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>
      <c r="B14" s="25" t="s">
        <v>16</v>
      </c>
      <c r="C14" s="2" t="s">
        <v>37</v>
      </c>
      <c r="D14" s="3"/>
      <c r="E14" s="3"/>
      <c r="F14" s="3"/>
      <c r="G14" s="3"/>
      <c r="H14" s="3"/>
      <c r="I14" s="15"/>
      <c r="J14" s="3" t="s">
        <v>7</v>
      </c>
      <c r="K14" s="129" t="s">
        <v>215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>
      <c r="B15" s="24" t="s">
        <v>17</v>
      </c>
      <c r="C15" s="2" t="s">
        <v>31</v>
      </c>
      <c r="D15" s="3"/>
      <c r="E15" s="3"/>
      <c r="F15" s="3"/>
      <c r="G15" s="3"/>
      <c r="H15" s="3"/>
      <c r="I15" s="15"/>
      <c r="J15" s="3" t="s">
        <v>7</v>
      </c>
      <c r="K15" s="130" t="s">
        <v>310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2" customHeight="1">
      <c r="B16" s="25" t="s">
        <v>38</v>
      </c>
      <c r="C16" s="2" t="s">
        <v>2</v>
      </c>
      <c r="D16" s="3"/>
      <c r="E16" s="3"/>
      <c r="F16" s="3"/>
      <c r="G16" s="3"/>
      <c r="H16" s="3"/>
      <c r="I16" s="3"/>
      <c r="J16" s="3" t="s">
        <v>7</v>
      </c>
      <c r="K16" s="128" t="s">
        <v>216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2" t="s">
        <v>8</v>
      </c>
      <c r="W16" s="15"/>
      <c r="X16" s="15"/>
      <c r="Y16" s="15"/>
      <c r="Z16" s="15"/>
      <c r="AA16" s="127">
        <v>41730</v>
      </c>
      <c r="AB16" s="124"/>
      <c r="AC16" s="124"/>
      <c r="AD16" s="124"/>
      <c r="AE16" s="124"/>
      <c r="AF16" s="124"/>
      <c r="AG16" s="124"/>
      <c r="AH16" s="124"/>
      <c r="AI16" s="124"/>
      <c r="AJ16" s="124"/>
      <c r="AK16" s="16"/>
    </row>
    <row r="17" spans="2:37" ht="13.8">
      <c r="B17" s="26" t="s">
        <v>39</v>
      </c>
      <c r="C17" s="2" t="s">
        <v>3</v>
      </c>
      <c r="D17" s="4"/>
      <c r="E17" s="4"/>
      <c r="F17" s="4"/>
      <c r="G17" s="4"/>
      <c r="H17" s="4"/>
      <c r="I17" s="4"/>
      <c r="J17" s="3" t="s">
        <v>7</v>
      </c>
      <c r="K17" s="129" t="s">
        <v>217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2" t="s">
        <v>8</v>
      </c>
      <c r="W17" s="17"/>
      <c r="X17" s="17"/>
      <c r="Y17" s="17"/>
      <c r="Z17" s="17"/>
      <c r="AA17" s="127">
        <v>42005</v>
      </c>
      <c r="AB17" s="124"/>
      <c r="AC17" s="124"/>
      <c r="AD17" s="124"/>
      <c r="AE17" s="124"/>
      <c r="AF17" s="124"/>
      <c r="AG17" s="124"/>
      <c r="AH17" s="124"/>
      <c r="AI17" s="124"/>
      <c r="AJ17" s="124"/>
      <c r="AK17" s="18"/>
    </row>
    <row r="18" spans="2:37" ht="13.8">
      <c r="B18" s="26" t="s">
        <v>40</v>
      </c>
      <c r="C18" s="2" t="s">
        <v>4</v>
      </c>
      <c r="D18" s="4"/>
      <c r="E18" s="4"/>
      <c r="F18" s="4"/>
      <c r="G18" s="4"/>
      <c r="H18" s="4"/>
      <c r="I18" s="4"/>
      <c r="J18" s="3" t="s">
        <v>7</v>
      </c>
      <c r="K18" s="124" t="s">
        <v>245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8"/>
    </row>
    <row r="19" spans="2:37" ht="13.8">
      <c r="B19" s="26" t="s">
        <v>41</v>
      </c>
      <c r="C19" s="2" t="s">
        <v>5</v>
      </c>
      <c r="D19" s="4"/>
      <c r="E19" s="4"/>
      <c r="F19" s="4"/>
      <c r="G19" s="4"/>
      <c r="H19" s="4"/>
      <c r="I19" s="4"/>
      <c r="J19" s="3" t="s">
        <v>7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3.8">
      <c r="B20" s="19"/>
      <c r="C20" s="5" t="s">
        <v>13</v>
      </c>
      <c r="D20" s="4"/>
      <c r="E20" s="4"/>
      <c r="F20" s="4"/>
      <c r="G20" s="4"/>
      <c r="H20" s="4"/>
      <c r="I20" s="4"/>
      <c r="J20" s="3" t="s">
        <v>7</v>
      </c>
      <c r="K20" s="124" t="s">
        <v>218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3.8">
      <c r="B21" s="19"/>
      <c r="C21" s="5"/>
      <c r="D21" s="4"/>
      <c r="E21" s="4"/>
      <c r="F21" s="4"/>
      <c r="G21" s="4"/>
      <c r="H21" s="4"/>
      <c r="I21" s="4"/>
      <c r="J21" s="3"/>
      <c r="K21" s="129" t="s">
        <v>219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2" t="s">
        <v>29</v>
      </c>
      <c r="AB21" s="2"/>
      <c r="AC21" s="17"/>
      <c r="AD21" s="17"/>
      <c r="AE21" s="17"/>
      <c r="AF21" s="109">
        <v>2</v>
      </c>
      <c r="AG21" s="109">
        <v>5</v>
      </c>
      <c r="AH21" s="109">
        <v>1</v>
      </c>
      <c r="AI21" s="109">
        <v>6</v>
      </c>
      <c r="AJ21" s="109">
        <v>3</v>
      </c>
      <c r="AK21" s="18"/>
    </row>
    <row r="22" spans="2:37" ht="4.5" customHeight="1">
      <c r="B22" s="19"/>
      <c r="C22" s="2"/>
      <c r="D22" s="4"/>
      <c r="E22" s="4"/>
      <c r="F22" s="4"/>
      <c r="G22" s="4"/>
      <c r="H22" s="4"/>
      <c r="I22" s="4"/>
      <c r="J22" s="3"/>
      <c r="K22" s="106"/>
      <c r="L22" s="107"/>
      <c r="M22" s="107"/>
      <c r="N22" s="107"/>
      <c r="O22" s="107"/>
      <c r="P22" s="107"/>
      <c r="Q22" s="107"/>
      <c r="R22" s="107"/>
      <c r="S22" s="108"/>
      <c r="T22" s="108"/>
      <c r="U22" s="108"/>
      <c r="V22" s="108"/>
      <c r="W22" s="108"/>
      <c r="X22" s="108"/>
      <c r="Y22" s="108"/>
      <c r="Z22" s="108"/>
      <c r="AA22" s="2"/>
      <c r="AB22" s="2"/>
      <c r="AC22" s="17"/>
      <c r="AD22" s="17"/>
      <c r="AE22" s="17"/>
      <c r="AF22" s="110"/>
      <c r="AG22" s="110"/>
      <c r="AH22" s="110"/>
      <c r="AI22" s="110"/>
      <c r="AJ22" s="110"/>
      <c r="AK22" s="18"/>
    </row>
    <row r="23" spans="2:37" ht="13.8">
      <c r="B23" s="19"/>
      <c r="C23" s="5" t="s">
        <v>14</v>
      </c>
      <c r="D23" s="4"/>
      <c r="E23" s="4"/>
      <c r="F23" s="4"/>
      <c r="G23" s="4"/>
      <c r="H23" s="4"/>
      <c r="I23" s="4"/>
      <c r="J23" s="3" t="s">
        <v>7</v>
      </c>
      <c r="K23" s="124" t="s">
        <v>304</v>
      </c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2"/>
      <c r="AB23" s="2"/>
      <c r="AC23" s="17"/>
      <c r="AD23" s="17"/>
      <c r="AE23" s="17"/>
      <c r="AF23" s="110"/>
      <c r="AG23" s="110"/>
      <c r="AH23" s="110"/>
      <c r="AI23" s="110"/>
      <c r="AJ23" s="110"/>
      <c r="AK23" s="18"/>
    </row>
    <row r="24" spans="2:37" ht="13.8">
      <c r="B24" s="19"/>
      <c r="C24" s="5"/>
      <c r="D24" s="4"/>
      <c r="E24" s="4"/>
      <c r="F24" s="4"/>
      <c r="G24" s="4"/>
      <c r="H24" s="4"/>
      <c r="I24" s="4"/>
      <c r="J24" s="3"/>
      <c r="K24" s="124" t="s">
        <v>220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2" t="s">
        <v>29</v>
      </c>
      <c r="AB24" s="2"/>
      <c r="AC24" s="17"/>
      <c r="AD24" s="17"/>
      <c r="AE24" s="17"/>
      <c r="AF24" s="109">
        <v>2</v>
      </c>
      <c r="AG24" s="109">
        <v>5</v>
      </c>
      <c r="AH24" s="109">
        <v>1</v>
      </c>
      <c r="AI24" s="109">
        <v>7</v>
      </c>
      <c r="AJ24" s="109">
        <v>1</v>
      </c>
      <c r="AK24" s="18"/>
    </row>
    <row r="25" spans="2:37" ht="6" customHeight="1">
      <c r="B25" s="19"/>
      <c r="C25" s="5"/>
      <c r="D25" s="4"/>
      <c r="E25" s="4"/>
      <c r="F25" s="4"/>
      <c r="G25" s="4"/>
      <c r="H25" s="4"/>
      <c r="I25" s="4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1"/>
      <c r="AG25" s="31"/>
      <c r="AH25" s="31"/>
      <c r="AI25" s="31"/>
      <c r="AJ25" s="31"/>
      <c r="AK25" s="18"/>
    </row>
    <row r="26" spans="2:37" ht="13.8">
      <c r="B26" s="26" t="s">
        <v>43</v>
      </c>
      <c r="C26" s="2" t="s">
        <v>42</v>
      </c>
      <c r="D26" s="4"/>
      <c r="E26" s="4"/>
      <c r="F26" s="4"/>
      <c r="G26" s="4"/>
      <c r="H26" s="4"/>
      <c r="I26" s="4"/>
      <c r="J26" s="3" t="s">
        <v>7</v>
      </c>
      <c r="K26" s="126" t="s">
        <v>246</v>
      </c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7"/>
      <c r="W26" s="17"/>
      <c r="X26" s="17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8"/>
    </row>
    <row r="27" spans="2:37" ht="6.75" customHeight="1" thickBot="1">
      <c r="B27" s="48"/>
      <c r="C27" s="49"/>
      <c r="D27" s="50"/>
      <c r="E27" s="50"/>
      <c r="F27" s="50"/>
      <c r="G27" s="50"/>
      <c r="H27" s="50"/>
      <c r="I27" s="50"/>
      <c r="J27" s="5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3"/>
      <c r="W27" s="53"/>
      <c r="X27" s="53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</row>
    <row r="28" spans="2:37" ht="6" customHeight="1" thickTop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3.8">
      <c r="B29" s="7"/>
      <c r="C29" s="6" t="s">
        <v>19</v>
      </c>
      <c r="D29" s="28" t="s">
        <v>71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3.8">
      <c r="B30" s="7"/>
      <c r="C30" s="6"/>
      <c r="D30" s="28" t="s">
        <v>50</v>
      </c>
      <c r="E30" s="27" t="s">
        <v>72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1" t="s">
        <v>141</v>
      </c>
      <c r="AC30" s="119">
        <f>LHKASN2!H9</f>
        <v>185000000</v>
      </c>
      <c r="AD30" s="119"/>
      <c r="AE30" s="119"/>
      <c r="AF30" s="119"/>
      <c r="AG30" s="119"/>
      <c r="AH30" s="119"/>
      <c r="AI30" s="119"/>
      <c r="AJ30" s="119"/>
      <c r="AK30" s="18"/>
    </row>
    <row r="31" spans="2:37" ht="6.9" customHeight="1">
      <c r="B31" s="7"/>
      <c r="C31" s="6"/>
      <c r="D31" s="28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6"/>
      <c r="AD31" s="66"/>
      <c r="AE31" s="66"/>
      <c r="AF31" s="66"/>
      <c r="AG31" s="66"/>
      <c r="AH31" s="66"/>
      <c r="AI31" s="66"/>
      <c r="AJ31" s="66"/>
      <c r="AK31" s="18"/>
    </row>
    <row r="32" spans="2:37" ht="13.8">
      <c r="B32" s="7"/>
      <c r="C32" s="6"/>
      <c r="D32" s="28" t="s">
        <v>73</v>
      </c>
      <c r="E32" s="27" t="s">
        <v>74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1" t="s">
        <v>141</v>
      </c>
      <c r="AC32" s="119">
        <f>LHKASN2!H18+LHKASN2!H25+LHKASN2!H37</f>
        <v>351500000</v>
      </c>
      <c r="AD32" s="119"/>
      <c r="AE32" s="119"/>
      <c r="AF32" s="119"/>
      <c r="AG32" s="119"/>
      <c r="AH32" s="119"/>
      <c r="AI32" s="119"/>
      <c r="AJ32" s="119"/>
      <c r="AK32" s="18"/>
    </row>
    <row r="33" spans="2:37" ht="6.9" customHeight="1">
      <c r="B33" s="7"/>
      <c r="C33" s="6"/>
      <c r="D33" s="28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6"/>
      <c r="AD33" s="66"/>
      <c r="AE33" s="66"/>
      <c r="AF33" s="66"/>
      <c r="AG33" s="66"/>
      <c r="AH33" s="66"/>
      <c r="AI33" s="66"/>
      <c r="AJ33" s="66"/>
      <c r="AK33" s="18"/>
    </row>
    <row r="34" spans="2:37" ht="13.8">
      <c r="B34" s="7"/>
      <c r="C34" s="6"/>
      <c r="D34" s="28" t="s">
        <v>61</v>
      </c>
      <c r="E34" s="27" t="s">
        <v>75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1" t="s">
        <v>141</v>
      </c>
      <c r="AC34" s="119">
        <f>LHKASN2!H45</f>
        <v>150000000</v>
      </c>
      <c r="AD34" s="119"/>
      <c r="AE34" s="119"/>
      <c r="AF34" s="119"/>
      <c r="AG34" s="119"/>
      <c r="AH34" s="119"/>
      <c r="AI34" s="119"/>
      <c r="AJ34" s="119"/>
      <c r="AK34" s="18"/>
    </row>
    <row r="35" spans="2:37" ht="6.9" customHeight="1">
      <c r="B35" s="7"/>
      <c r="C35" s="6"/>
      <c r="D35" s="28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6"/>
      <c r="AD35" s="66"/>
      <c r="AE35" s="66"/>
      <c r="AF35" s="66"/>
      <c r="AG35" s="66"/>
      <c r="AH35" s="66"/>
      <c r="AI35" s="66"/>
      <c r="AJ35" s="66"/>
      <c r="AK35" s="18"/>
    </row>
    <row r="36" spans="2:37" ht="13.8">
      <c r="B36" s="7"/>
      <c r="C36" s="6"/>
      <c r="D36" s="28" t="s">
        <v>65</v>
      </c>
      <c r="E36" s="27" t="s">
        <v>90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1" t="s">
        <v>141</v>
      </c>
      <c r="AC36" s="119">
        <f>LHKASN2!H57</f>
        <v>82095110</v>
      </c>
      <c r="AD36" s="119"/>
      <c r="AE36" s="119"/>
      <c r="AF36" s="119"/>
      <c r="AG36" s="119"/>
      <c r="AH36" s="119"/>
      <c r="AI36" s="119"/>
      <c r="AJ36" s="119"/>
      <c r="AK36" s="18"/>
    </row>
    <row r="37" spans="2:37" ht="6.9" customHeight="1">
      <c r="B37" s="7"/>
      <c r="C37" s="6"/>
      <c r="D37" s="2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6"/>
      <c r="AD37" s="66"/>
      <c r="AE37" s="66"/>
      <c r="AF37" s="66"/>
      <c r="AG37" s="66"/>
      <c r="AH37" s="66"/>
      <c r="AI37" s="66"/>
      <c r="AJ37" s="66"/>
      <c r="AK37" s="18"/>
    </row>
    <row r="38" spans="2:37" ht="14.4" thickBot="1">
      <c r="B38" s="7"/>
      <c r="C38" s="6"/>
      <c r="D38" s="28" t="s">
        <v>70</v>
      </c>
      <c r="E38" s="27" t="s">
        <v>76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1" t="s">
        <v>141</v>
      </c>
      <c r="AC38" s="120">
        <f>LHKASN2!G64</f>
        <v>5500000</v>
      </c>
      <c r="AD38" s="120"/>
      <c r="AE38" s="120"/>
      <c r="AF38" s="120"/>
      <c r="AG38" s="120"/>
      <c r="AH38" s="120"/>
      <c r="AI38" s="120"/>
      <c r="AJ38" s="120"/>
      <c r="AK38" s="18"/>
    </row>
    <row r="39" spans="2:37" ht="6.9" customHeight="1">
      <c r="B39" s="7"/>
      <c r="C39" s="6"/>
      <c r="D39" s="2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6"/>
      <c r="AD39" s="66"/>
      <c r="AE39" s="66"/>
      <c r="AF39" s="66"/>
      <c r="AG39" s="66"/>
      <c r="AH39" s="66"/>
      <c r="AI39" s="66"/>
      <c r="AJ39" s="66"/>
      <c r="AK39" s="18"/>
    </row>
    <row r="40" spans="2:37" ht="13.8">
      <c r="B40" s="7"/>
      <c r="C40" s="6"/>
      <c r="D40" s="2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77</v>
      </c>
      <c r="U40" s="17"/>
      <c r="V40" s="17"/>
      <c r="W40" s="17"/>
      <c r="X40" s="17"/>
      <c r="Y40" s="17"/>
      <c r="Z40" s="17"/>
      <c r="AA40" s="17"/>
      <c r="AB40" s="62" t="s">
        <v>141</v>
      </c>
      <c r="AC40" s="117">
        <f>AC30+AC32+AC34+AC36+AC38</f>
        <v>774095110</v>
      </c>
      <c r="AD40" s="117"/>
      <c r="AE40" s="117"/>
      <c r="AF40" s="117"/>
      <c r="AG40" s="117"/>
      <c r="AH40" s="117"/>
      <c r="AI40" s="117"/>
      <c r="AJ40" s="117"/>
      <c r="AK40" s="18"/>
    </row>
    <row r="41" spans="2:37" ht="6.9" customHeight="1">
      <c r="B41" s="7"/>
      <c r="C41" s="6"/>
      <c r="D41" s="2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6"/>
      <c r="AD41" s="66"/>
      <c r="AE41" s="66"/>
      <c r="AF41" s="66"/>
      <c r="AG41" s="66"/>
      <c r="AH41" s="66"/>
      <c r="AI41" s="66"/>
      <c r="AJ41" s="66"/>
      <c r="AK41" s="18"/>
    </row>
    <row r="42" spans="2:37" ht="14.4" thickBot="1">
      <c r="B42" s="7"/>
      <c r="C42" s="6"/>
      <c r="D42" s="28" t="s">
        <v>78</v>
      </c>
      <c r="E42" s="27" t="s">
        <v>79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80</v>
      </c>
      <c r="Y42" s="17"/>
      <c r="Z42" s="17"/>
      <c r="AA42" s="17"/>
      <c r="AB42" s="61" t="s">
        <v>141</v>
      </c>
      <c r="AC42" s="120">
        <f>LHKASN2!G71</f>
        <v>34035250</v>
      </c>
      <c r="AD42" s="120"/>
      <c r="AE42" s="120"/>
      <c r="AF42" s="120"/>
      <c r="AG42" s="120"/>
      <c r="AH42" s="120"/>
      <c r="AI42" s="120"/>
      <c r="AJ42" s="120"/>
      <c r="AK42" s="18"/>
    </row>
    <row r="43" spans="2:37" ht="6.9" customHeight="1">
      <c r="B43" s="7"/>
      <c r="C43" s="6"/>
      <c r="D43" s="2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6"/>
      <c r="AD43" s="66"/>
      <c r="AE43" s="66"/>
      <c r="AF43" s="66"/>
      <c r="AG43" s="66"/>
      <c r="AH43" s="66"/>
      <c r="AI43" s="66"/>
      <c r="AJ43" s="66"/>
      <c r="AK43" s="18"/>
    </row>
    <row r="44" spans="2:37" ht="13.8">
      <c r="B44" s="7"/>
      <c r="C44" s="6"/>
      <c r="D44" s="2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81</v>
      </c>
      <c r="U44" s="17"/>
      <c r="V44" s="17"/>
      <c r="W44" s="17"/>
      <c r="X44" s="17"/>
      <c r="Y44" s="17"/>
      <c r="Z44" s="17"/>
      <c r="AA44" s="17"/>
      <c r="AB44" s="62" t="s">
        <v>141</v>
      </c>
      <c r="AC44" s="117">
        <f>AC40-AC42</f>
        <v>740059860</v>
      </c>
      <c r="AD44" s="117"/>
      <c r="AE44" s="117"/>
      <c r="AF44" s="117"/>
      <c r="AG44" s="117"/>
      <c r="AH44" s="117"/>
      <c r="AI44" s="117"/>
      <c r="AJ44" s="117"/>
      <c r="AK44" s="18"/>
    </row>
    <row r="45" spans="2:37" ht="13.8">
      <c r="B45" s="7"/>
      <c r="C45" s="6" t="s">
        <v>20</v>
      </c>
      <c r="D45" s="28" t="s">
        <v>82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7"/>
      <c r="AD45" s="66"/>
      <c r="AE45" s="66"/>
      <c r="AF45" s="66"/>
      <c r="AG45" s="66"/>
      <c r="AH45" s="66"/>
      <c r="AI45" s="66"/>
      <c r="AJ45" s="66"/>
      <c r="AK45" s="18"/>
    </row>
    <row r="46" spans="2:37" ht="13.8">
      <c r="B46" s="7"/>
      <c r="C46" s="6"/>
      <c r="D46" s="28" t="s">
        <v>83</v>
      </c>
      <c r="E46" s="27" t="s">
        <v>100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1" t="s">
        <v>141</v>
      </c>
      <c r="AC46" s="119">
        <f>LHKASN2!H78</f>
        <v>76670000</v>
      </c>
      <c r="AD46" s="119"/>
      <c r="AE46" s="119"/>
      <c r="AF46" s="119"/>
      <c r="AG46" s="119"/>
      <c r="AH46" s="119"/>
      <c r="AI46" s="119"/>
      <c r="AJ46" s="119"/>
      <c r="AK46" s="18"/>
    </row>
    <row r="47" spans="2:37" ht="6.9" customHeight="1">
      <c r="B47" s="7"/>
      <c r="C47" s="6"/>
      <c r="D47" s="28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7"/>
      <c r="AD47" s="66"/>
      <c r="AE47" s="66"/>
      <c r="AF47" s="66"/>
      <c r="AG47" s="66"/>
      <c r="AH47" s="66"/>
      <c r="AI47" s="66"/>
      <c r="AJ47" s="66"/>
      <c r="AK47" s="18"/>
    </row>
    <row r="48" spans="2:37" ht="13.8">
      <c r="B48" s="7"/>
      <c r="C48" s="6"/>
      <c r="D48" s="28" t="s">
        <v>84</v>
      </c>
      <c r="E48" s="27" t="s">
        <v>99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1" t="s">
        <v>141</v>
      </c>
      <c r="AC48" s="119">
        <f>LHKASN2!F85</f>
        <v>0</v>
      </c>
      <c r="AD48" s="119"/>
      <c r="AE48" s="119"/>
      <c r="AF48" s="119"/>
      <c r="AG48" s="119"/>
      <c r="AH48" s="119"/>
      <c r="AI48" s="119"/>
      <c r="AJ48" s="119"/>
      <c r="AK48" s="18"/>
    </row>
    <row r="49" spans="2:37" ht="6.9" customHeight="1">
      <c r="B49" s="7"/>
      <c r="C49" s="6"/>
      <c r="D49" s="28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7"/>
      <c r="AD49" s="66"/>
      <c r="AE49" s="66"/>
      <c r="AF49" s="66"/>
      <c r="AG49" s="66"/>
      <c r="AH49" s="66"/>
      <c r="AI49" s="66"/>
      <c r="AJ49" s="66"/>
      <c r="AK49" s="18"/>
    </row>
    <row r="50" spans="2:37" ht="13.8">
      <c r="B50" s="7"/>
      <c r="C50" s="6"/>
      <c r="D50" s="28" t="s">
        <v>85</v>
      </c>
      <c r="E50" s="27" t="s">
        <v>123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1" t="s">
        <v>141</v>
      </c>
      <c r="AC50" s="119">
        <f>LHKASN2!E92</f>
        <v>25000000</v>
      </c>
      <c r="AD50" s="119"/>
      <c r="AE50" s="119"/>
      <c r="AF50" s="119"/>
      <c r="AG50" s="119"/>
      <c r="AH50" s="119"/>
      <c r="AI50" s="119"/>
      <c r="AJ50" s="119"/>
      <c r="AK50" s="18"/>
    </row>
    <row r="51" spans="2:37" ht="6.9" customHeight="1">
      <c r="B51" s="7"/>
      <c r="C51" s="6"/>
      <c r="D51" s="28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1"/>
      <c r="AC51" s="101"/>
      <c r="AD51" s="101"/>
      <c r="AE51" s="101"/>
      <c r="AF51" s="101"/>
      <c r="AG51" s="101"/>
      <c r="AH51" s="101"/>
      <c r="AI51" s="101"/>
      <c r="AJ51" s="101"/>
      <c r="AK51" s="18"/>
    </row>
    <row r="52" spans="2:37" ht="13.8">
      <c r="B52" s="7"/>
      <c r="C52" s="6"/>
      <c r="D52" s="28" t="s">
        <v>86</v>
      </c>
      <c r="E52" s="27" t="s">
        <v>125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1" t="s">
        <v>141</v>
      </c>
      <c r="AC52" s="119">
        <f>LHKASN2!E99</f>
        <v>0</v>
      </c>
      <c r="AD52" s="119"/>
      <c r="AE52" s="119"/>
      <c r="AF52" s="119"/>
      <c r="AG52" s="119"/>
      <c r="AH52" s="119"/>
      <c r="AI52" s="119"/>
      <c r="AJ52" s="119"/>
      <c r="AK52" s="18"/>
    </row>
    <row r="53" spans="2:37" ht="6.9" customHeight="1">
      <c r="B53" s="7"/>
      <c r="C53" s="6"/>
      <c r="D53" s="2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7"/>
      <c r="AD53" s="66"/>
      <c r="AE53" s="66"/>
      <c r="AF53" s="66"/>
      <c r="AG53" s="66"/>
      <c r="AH53" s="66"/>
      <c r="AI53" s="66"/>
      <c r="AJ53" s="66"/>
      <c r="AK53" s="18"/>
    </row>
    <row r="54" spans="2:37" ht="14.4" thickBot="1">
      <c r="B54" s="7"/>
      <c r="C54" s="6"/>
      <c r="D54" s="28" t="s">
        <v>124</v>
      </c>
      <c r="E54" s="27" t="s">
        <v>199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1" t="s">
        <v>141</v>
      </c>
      <c r="AC54" s="120">
        <f>LHKASN2!F104</f>
        <v>65000000</v>
      </c>
      <c r="AD54" s="120"/>
      <c r="AE54" s="120"/>
      <c r="AF54" s="120"/>
      <c r="AG54" s="120"/>
      <c r="AH54" s="120"/>
      <c r="AI54" s="120"/>
      <c r="AJ54" s="120"/>
      <c r="AK54" s="18"/>
    </row>
    <row r="55" spans="2:37" ht="6.9" customHeight="1">
      <c r="B55" s="7"/>
      <c r="C55" s="6"/>
      <c r="D55" s="2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7"/>
      <c r="AD55" s="66"/>
      <c r="AE55" s="66"/>
      <c r="AF55" s="66"/>
      <c r="AG55" s="66"/>
      <c r="AH55" s="66"/>
      <c r="AI55" s="66"/>
      <c r="AJ55" s="66"/>
      <c r="AK55" s="18"/>
    </row>
    <row r="56" spans="2:37" ht="13.8">
      <c r="B56" s="7"/>
      <c r="C56" s="6"/>
      <c r="D56" s="2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142</v>
      </c>
      <c r="U56" s="17"/>
      <c r="V56" s="17"/>
      <c r="W56" s="17"/>
      <c r="X56" s="17"/>
      <c r="Y56" s="17"/>
      <c r="Z56" s="17"/>
      <c r="AA56" s="17"/>
      <c r="AB56" s="62" t="s">
        <v>141</v>
      </c>
      <c r="AC56" s="117">
        <f>AC46+AC48+AC50+AC54+AC52</f>
        <v>166670000</v>
      </c>
      <c r="AD56" s="117"/>
      <c r="AE56" s="117"/>
      <c r="AF56" s="117"/>
      <c r="AG56" s="117"/>
      <c r="AH56" s="117"/>
      <c r="AI56" s="117"/>
      <c r="AJ56" s="117"/>
      <c r="AK56" s="18"/>
    </row>
    <row r="57" spans="2:37" ht="13.8">
      <c r="B57" s="7"/>
      <c r="C57" s="6"/>
      <c r="D57" s="2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200</v>
      </c>
      <c r="U57" s="17"/>
      <c r="V57" s="17"/>
      <c r="W57" s="17"/>
      <c r="X57" s="17"/>
      <c r="Y57" s="17"/>
      <c r="Z57" s="17"/>
      <c r="AA57" s="17"/>
      <c r="AB57" s="17"/>
      <c r="AC57" s="67"/>
      <c r="AD57" s="66"/>
      <c r="AE57" s="66"/>
      <c r="AF57" s="66"/>
      <c r="AG57" s="66"/>
      <c r="AH57" s="66"/>
      <c r="AI57" s="66"/>
      <c r="AJ57" s="66"/>
      <c r="AK57" s="18"/>
    </row>
    <row r="58" spans="2:37" ht="13.8">
      <c r="B58" s="7"/>
      <c r="C58" s="6"/>
      <c r="D58" s="28" t="s">
        <v>201</v>
      </c>
      <c r="E58" s="27" t="s">
        <v>98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7"/>
      <c r="AD58" s="66"/>
      <c r="AE58" s="66"/>
      <c r="AF58" s="66"/>
      <c r="AG58" s="66"/>
      <c r="AH58" s="66"/>
      <c r="AI58" s="66"/>
      <c r="AJ58" s="66"/>
      <c r="AK58" s="18"/>
    </row>
    <row r="59" spans="2:37" ht="13.8">
      <c r="B59" s="7"/>
      <c r="C59" s="6"/>
      <c r="D59" s="28"/>
      <c r="E59" s="27" t="s">
        <v>204</v>
      </c>
      <c r="F59" s="27" t="s">
        <v>87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80</v>
      </c>
      <c r="Y59" s="17"/>
      <c r="Z59" s="17"/>
      <c r="AA59" s="17"/>
      <c r="AB59" s="61" t="s">
        <v>141</v>
      </c>
      <c r="AC59" s="121"/>
      <c r="AD59" s="121"/>
      <c r="AE59" s="121"/>
      <c r="AF59" s="121"/>
      <c r="AG59" s="121"/>
      <c r="AH59" s="121"/>
      <c r="AI59" s="121"/>
      <c r="AJ59" s="121"/>
      <c r="AK59" s="18"/>
    </row>
    <row r="60" spans="2:37" ht="13.8">
      <c r="B60" s="7"/>
      <c r="C60" s="6"/>
      <c r="D60" s="28"/>
      <c r="E60" s="27" t="s">
        <v>205</v>
      </c>
      <c r="F60" s="27" t="s">
        <v>88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80</v>
      </c>
      <c r="Y60" s="17"/>
      <c r="Z60" s="17"/>
      <c r="AA60" s="17"/>
      <c r="AB60" s="61" t="s">
        <v>141</v>
      </c>
      <c r="AC60" s="122"/>
      <c r="AD60" s="122"/>
      <c r="AE60" s="122"/>
      <c r="AF60" s="122"/>
      <c r="AG60" s="122"/>
      <c r="AH60" s="122"/>
      <c r="AI60" s="122"/>
      <c r="AJ60" s="122"/>
      <c r="AK60" s="18"/>
    </row>
    <row r="61" spans="2:37" ht="6.9" customHeight="1" thickBot="1">
      <c r="B61" s="7"/>
      <c r="C61" s="6"/>
      <c r="D61" s="2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7"/>
      <c r="AD61" s="66"/>
      <c r="AE61" s="66"/>
      <c r="AF61" s="66"/>
      <c r="AG61" s="66"/>
      <c r="AH61" s="66"/>
      <c r="AI61" s="66"/>
      <c r="AJ61" s="66"/>
      <c r="AK61" s="18"/>
    </row>
    <row r="62" spans="2:37" ht="6.9" customHeight="1">
      <c r="B62" s="7"/>
      <c r="C62" s="6"/>
      <c r="D62" s="28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18"/>
      <c r="AD62" s="118"/>
      <c r="AE62" s="118"/>
      <c r="AF62" s="118"/>
      <c r="AG62" s="118"/>
      <c r="AH62" s="118"/>
      <c r="AI62" s="118"/>
      <c r="AJ62" s="118"/>
      <c r="AK62" s="18"/>
    </row>
    <row r="63" spans="2:37" ht="13.8">
      <c r="B63" s="7"/>
      <c r="C63" s="6"/>
      <c r="D63" s="2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202</v>
      </c>
      <c r="U63" s="17"/>
      <c r="V63" s="17"/>
      <c r="W63" s="17"/>
      <c r="X63" s="17"/>
      <c r="Y63" s="17"/>
      <c r="Z63" s="17"/>
      <c r="AA63" s="17"/>
      <c r="AB63" s="62" t="s">
        <v>141</v>
      </c>
      <c r="AC63" s="117">
        <f>AC59+AC60</f>
        <v>0</v>
      </c>
      <c r="AD63" s="117"/>
      <c r="AE63" s="117"/>
      <c r="AF63" s="117"/>
      <c r="AG63" s="117"/>
      <c r="AH63" s="117"/>
      <c r="AI63" s="117"/>
      <c r="AJ63" s="117"/>
      <c r="AK63" s="18"/>
    </row>
    <row r="64" spans="2:37" ht="6.9" customHeight="1" thickBot="1">
      <c r="B64" s="7"/>
      <c r="C64" s="6"/>
      <c r="D64" s="2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6"/>
      <c r="AD64" s="66"/>
      <c r="AE64" s="66"/>
      <c r="AF64" s="66"/>
      <c r="AG64" s="66"/>
      <c r="AH64" s="66"/>
      <c r="AI64" s="66"/>
      <c r="AJ64" s="66"/>
      <c r="AK64" s="18"/>
    </row>
    <row r="65" spans="2:37" ht="15" thickTop="1" thickBot="1">
      <c r="B65" s="7"/>
      <c r="C65" s="6"/>
      <c r="D65" s="2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143</v>
      </c>
      <c r="U65" s="17"/>
      <c r="V65" s="17"/>
      <c r="W65" s="17"/>
      <c r="X65" s="17"/>
      <c r="Y65" s="17"/>
      <c r="Z65" s="17"/>
      <c r="AA65" s="17"/>
      <c r="AB65" s="62" t="s">
        <v>141</v>
      </c>
      <c r="AC65" s="138">
        <f>AC56-AC63</f>
        <v>166670000</v>
      </c>
      <c r="AD65" s="139"/>
      <c r="AE65" s="139"/>
      <c r="AF65" s="139"/>
      <c r="AG65" s="139"/>
      <c r="AH65" s="139"/>
      <c r="AI65" s="139"/>
      <c r="AJ65" s="140"/>
      <c r="AK65" s="18"/>
    </row>
    <row r="66" spans="2:37" ht="14.4" thickTop="1">
      <c r="B66" s="7"/>
      <c r="C66" s="6"/>
      <c r="D66" s="2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203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3.8">
      <c r="B67" s="7"/>
      <c r="C67" s="6"/>
      <c r="D67" s="28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>
      <c r="B68" s="34"/>
      <c r="C68" s="63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5"/>
    </row>
    <row r="69" spans="2:37" ht="13.8">
      <c r="B69" s="34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4"/>
      <c r="W69" s="4"/>
      <c r="X69" s="137" t="s">
        <v>221</v>
      </c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8"/>
    </row>
    <row r="70" spans="2:37" ht="13.8">
      <c r="B70" s="34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4"/>
      <c r="W70" s="4"/>
      <c r="X70" s="135" t="s">
        <v>28</v>
      </c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8"/>
    </row>
    <row r="71" spans="2:37" ht="13.8">
      <c r="B71" s="34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4"/>
      <c r="W71" s="4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18"/>
    </row>
    <row r="72" spans="2:37" ht="13.8">
      <c r="B72" s="36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4"/>
      <c r="W72" s="4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18"/>
    </row>
    <row r="73" spans="2:37" ht="13.8">
      <c r="B73" s="36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4"/>
      <c r="W73" s="4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18"/>
    </row>
    <row r="74" spans="2:37" ht="13.8">
      <c r="B74" s="36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4"/>
      <c r="W74" s="4"/>
      <c r="AK74" s="18"/>
    </row>
    <row r="75" spans="2:37" ht="13.8">
      <c r="B75" s="36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4"/>
      <c r="W75" s="4"/>
      <c r="X75" s="133" t="str">
        <f>K9</f>
        <v>Mr. ICB</v>
      </c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8"/>
    </row>
    <row r="76" spans="2:37" ht="13.8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34" t="str">
        <f>"NIP"&amp;" "&amp;K15</f>
        <v>NIP 198208252006041003</v>
      </c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8"/>
    </row>
    <row r="77" spans="2:37">
      <c r="B77" s="3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C63:AJ63"/>
    <mergeCell ref="AC56:AJ56"/>
    <mergeCell ref="AC62:AJ62"/>
    <mergeCell ref="AC50:AJ50"/>
    <mergeCell ref="AC46:AJ46"/>
    <mergeCell ref="AC48:AJ48"/>
    <mergeCell ref="AC54:AJ5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tabSelected="1" view="pageBreakPreview" topLeftCell="A39" zoomScale="85" zoomScaleNormal="100" zoomScaleSheetLayoutView="85" workbookViewId="0">
      <selection activeCell="G53" sqref="G53"/>
    </sheetView>
  </sheetViews>
  <sheetFormatPr defaultColWidth="9.109375" defaultRowHeight="21" customHeight="1"/>
  <cols>
    <col min="1" max="1" width="2.109375" style="68" bestFit="1" customWidth="1"/>
    <col min="2" max="2" width="4.5546875" style="68" customWidth="1"/>
    <col min="3" max="3" width="5.44140625" style="37" customWidth="1"/>
    <col min="4" max="4" width="24" style="74" customWidth="1"/>
    <col min="5" max="5" width="27.109375" style="74" customWidth="1"/>
    <col min="6" max="6" width="24.5546875" style="74" customWidth="1"/>
    <col min="7" max="8" width="22.109375" style="74" customWidth="1"/>
    <col min="9" max="9" width="20.44140625" style="68" customWidth="1"/>
    <col min="10" max="10" width="18.44140625" style="68" customWidth="1"/>
    <col min="11" max="11" width="27" style="68" customWidth="1"/>
    <col min="12" max="12" width="22.44140625" style="68" customWidth="1"/>
    <col min="13" max="16384" width="9.109375" style="68"/>
  </cols>
  <sheetData>
    <row r="1" spans="1:9" ht="21" customHeight="1">
      <c r="A1" s="27"/>
      <c r="B1" s="27"/>
    </row>
    <row r="2" spans="1:9" ht="21" customHeight="1">
      <c r="A2" s="8" t="s">
        <v>19</v>
      </c>
      <c r="B2" s="69" t="s">
        <v>71</v>
      </c>
    </row>
    <row r="3" spans="1:9" ht="21" customHeight="1">
      <c r="A3" s="8"/>
      <c r="B3" s="69" t="s">
        <v>50</v>
      </c>
      <c r="C3" s="8" t="s">
        <v>72</v>
      </c>
    </row>
    <row r="4" spans="1:9" s="70" customFormat="1" ht="26.4">
      <c r="C4" s="71" t="s">
        <v>18</v>
      </c>
      <c r="D4" s="72" t="s">
        <v>58</v>
      </c>
      <c r="E4" s="72" t="s">
        <v>59</v>
      </c>
      <c r="F4" s="72" t="s">
        <v>248</v>
      </c>
      <c r="G4" s="72" t="s">
        <v>45</v>
      </c>
      <c r="H4" s="72" t="s">
        <v>145</v>
      </c>
    </row>
    <row r="5" spans="1:9" s="37" customFormat="1" ht="13.2">
      <c r="C5" s="73" t="s">
        <v>21</v>
      </c>
      <c r="D5" s="72" t="s">
        <v>22</v>
      </c>
      <c r="E5" s="72" t="s">
        <v>23</v>
      </c>
      <c r="F5" s="72" t="s">
        <v>24</v>
      </c>
      <c r="G5" s="72" t="s">
        <v>25</v>
      </c>
      <c r="H5" s="72" t="s">
        <v>26</v>
      </c>
    </row>
    <row r="6" spans="1:9" ht="39.75" customHeight="1">
      <c r="C6" s="65">
        <v>1</v>
      </c>
      <c r="D6" s="83" t="s">
        <v>222</v>
      </c>
      <c r="E6" s="83" t="s">
        <v>247</v>
      </c>
      <c r="F6" s="83" t="s">
        <v>278</v>
      </c>
      <c r="G6" s="84">
        <v>55000000</v>
      </c>
      <c r="H6" s="84">
        <v>130000000</v>
      </c>
    </row>
    <row r="7" spans="1:9" ht="21" customHeight="1">
      <c r="C7" s="65">
        <v>2</v>
      </c>
      <c r="D7" s="83" t="s">
        <v>223</v>
      </c>
      <c r="E7" s="83" t="s">
        <v>224</v>
      </c>
      <c r="F7" s="83" t="s">
        <v>243</v>
      </c>
      <c r="G7" s="84">
        <v>32000000</v>
      </c>
      <c r="H7" s="84">
        <v>55000000</v>
      </c>
    </row>
    <row r="8" spans="1:9" ht="13.2">
      <c r="C8" s="65"/>
      <c r="D8" s="83"/>
      <c r="E8" s="83"/>
      <c r="F8" s="83"/>
      <c r="G8" s="84"/>
      <c r="H8" s="84"/>
      <c r="I8" s="60" t="s">
        <v>148</v>
      </c>
    </row>
    <row r="9" spans="1:9" ht="21" customHeight="1">
      <c r="C9" s="155" t="s">
        <v>146</v>
      </c>
      <c r="D9" s="156"/>
      <c r="E9" s="156"/>
      <c r="F9" s="157"/>
      <c r="G9" s="75">
        <f>SUM(G6:G8)</f>
        <v>87000000</v>
      </c>
      <c r="H9" s="75">
        <f>SUM(H6:H8)</f>
        <v>185000000</v>
      </c>
    </row>
    <row r="11" spans="1:9" ht="21" customHeight="1">
      <c r="B11" s="69" t="s">
        <v>44</v>
      </c>
      <c r="C11" s="8" t="s">
        <v>147</v>
      </c>
    </row>
    <row r="12" spans="1:9" ht="21" customHeight="1">
      <c r="B12" s="69"/>
      <c r="C12" s="28" t="s">
        <v>49</v>
      </c>
    </row>
    <row r="13" spans="1:9" s="37" customFormat="1" ht="29.25" customHeight="1">
      <c r="C13" s="71" t="s">
        <v>18</v>
      </c>
      <c r="D13" s="72" t="s">
        <v>140</v>
      </c>
      <c r="E13" s="72" t="s">
        <v>46</v>
      </c>
      <c r="F13" s="72" t="s">
        <v>54</v>
      </c>
      <c r="G13" s="72" t="s">
        <v>47</v>
      </c>
      <c r="H13" s="72" t="s">
        <v>48</v>
      </c>
    </row>
    <row r="14" spans="1:9" ht="13.2">
      <c r="C14" s="73" t="s">
        <v>21</v>
      </c>
      <c r="D14" s="72" t="s">
        <v>22</v>
      </c>
      <c r="E14" s="72" t="s">
        <v>23</v>
      </c>
      <c r="F14" s="72" t="s">
        <v>24</v>
      </c>
      <c r="G14" s="72" t="s">
        <v>25</v>
      </c>
      <c r="H14" s="72" t="s">
        <v>26</v>
      </c>
    </row>
    <row r="15" spans="1:9" ht="35.25" customHeight="1">
      <c r="C15" s="65">
        <v>1</v>
      </c>
      <c r="D15" s="83" t="s">
        <v>225</v>
      </c>
      <c r="E15" s="83" t="s">
        <v>227</v>
      </c>
      <c r="F15" s="83" t="s">
        <v>278</v>
      </c>
      <c r="G15" s="84">
        <v>168000000</v>
      </c>
      <c r="H15" s="84">
        <v>150000000</v>
      </c>
    </row>
    <row r="16" spans="1:9" ht="26.25" customHeight="1">
      <c r="C16" s="65">
        <v>2</v>
      </c>
      <c r="D16" s="83" t="s">
        <v>226</v>
      </c>
      <c r="E16" s="83" t="s">
        <v>228</v>
      </c>
      <c r="F16" s="83" t="s">
        <v>282</v>
      </c>
      <c r="G16" s="84">
        <v>12000000</v>
      </c>
      <c r="H16" s="84">
        <v>4000000</v>
      </c>
      <c r="I16" s="60" t="s">
        <v>148</v>
      </c>
    </row>
    <row r="17" spans="3:9" ht="26.25" customHeight="1">
      <c r="C17" s="65">
        <v>3</v>
      </c>
      <c r="D17" s="83" t="s">
        <v>226</v>
      </c>
      <c r="E17" s="83" t="s">
        <v>229</v>
      </c>
      <c r="F17" s="83" t="s">
        <v>279</v>
      </c>
      <c r="G17" s="84">
        <v>14000000</v>
      </c>
      <c r="H17" s="84">
        <v>10000000</v>
      </c>
      <c r="I17" s="60" t="s">
        <v>148</v>
      </c>
    </row>
    <row r="18" spans="3:9" s="37" customFormat="1" ht="21" customHeight="1">
      <c r="C18" s="155" t="s">
        <v>146</v>
      </c>
      <c r="D18" s="156"/>
      <c r="E18" s="156"/>
      <c r="F18" s="157"/>
      <c r="G18" s="75">
        <f>SUM(G14:G16)</f>
        <v>180000000</v>
      </c>
      <c r="H18" s="75">
        <f>SUM(H14:H17)</f>
        <v>164000000</v>
      </c>
    </row>
    <row r="20" spans="3:9" ht="21" customHeight="1">
      <c r="C20" s="28" t="s">
        <v>51</v>
      </c>
    </row>
    <row r="21" spans="3:9" ht="26.4">
      <c r="C21" s="71" t="s">
        <v>18</v>
      </c>
      <c r="D21" s="72" t="s">
        <v>52</v>
      </c>
      <c r="E21" s="72" t="s">
        <v>54</v>
      </c>
      <c r="F21" s="72" t="s">
        <v>53</v>
      </c>
      <c r="G21" s="72" t="s">
        <v>56</v>
      </c>
      <c r="H21" s="72" t="s">
        <v>55</v>
      </c>
    </row>
    <row r="22" spans="3:9" ht="13.2">
      <c r="C22" s="73" t="s">
        <v>21</v>
      </c>
      <c r="D22" s="72" t="s">
        <v>22</v>
      </c>
      <c r="E22" s="72" t="s">
        <v>23</v>
      </c>
      <c r="F22" s="72" t="s">
        <v>24</v>
      </c>
      <c r="G22" s="72" t="s">
        <v>25</v>
      </c>
      <c r="H22" s="72" t="s">
        <v>26</v>
      </c>
    </row>
    <row r="23" spans="3:9" ht="21" customHeight="1">
      <c r="C23" s="65" t="s">
        <v>9</v>
      </c>
      <c r="D23" s="83" t="s">
        <v>230</v>
      </c>
      <c r="E23" s="83" t="s">
        <v>282</v>
      </c>
      <c r="F23" s="83" t="s">
        <v>280</v>
      </c>
      <c r="G23" s="84">
        <v>10000000</v>
      </c>
      <c r="H23" s="84">
        <v>100000000</v>
      </c>
    </row>
    <row r="24" spans="3:9" ht="21" customHeight="1">
      <c r="C24" s="65"/>
      <c r="D24" s="83"/>
      <c r="E24" s="83"/>
      <c r="F24" s="83"/>
      <c r="G24" s="84"/>
      <c r="H24" s="84"/>
      <c r="I24" s="60" t="s">
        <v>148</v>
      </c>
    </row>
    <row r="25" spans="3:9" ht="21" customHeight="1">
      <c r="C25" s="155" t="s">
        <v>146</v>
      </c>
      <c r="D25" s="156"/>
      <c r="E25" s="156"/>
      <c r="F25" s="157"/>
      <c r="G25" s="75">
        <f>SUM(G23:G24)</f>
        <v>10000000</v>
      </c>
      <c r="H25" s="75">
        <f>SUM(H23:H24)</f>
        <v>100000000</v>
      </c>
    </row>
    <row r="27" spans="3:9" ht="21" customHeight="1">
      <c r="C27" s="28" t="s">
        <v>57</v>
      </c>
    </row>
    <row r="28" spans="3:9" ht="26.4">
      <c r="C28" s="71" t="s">
        <v>18</v>
      </c>
      <c r="D28" s="72" t="s">
        <v>58</v>
      </c>
      <c r="E28" s="72" t="s">
        <v>54</v>
      </c>
      <c r="F28" s="72" t="s">
        <v>53</v>
      </c>
      <c r="G28" s="72" t="s">
        <v>60</v>
      </c>
      <c r="H28" s="72" t="s">
        <v>48</v>
      </c>
    </row>
    <row r="29" spans="3:9" ht="13.2">
      <c r="C29" s="73" t="s">
        <v>21</v>
      </c>
      <c r="D29" s="72" t="s">
        <v>22</v>
      </c>
      <c r="E29" s="72" t="s">
        <v>23</v>
      </c>
      <c r="F29" s="72" t="s">
        <v>24</v>
      </c>
      <c r="G29" s="72" t="s">
        <v>25</v>
      </c>
      <c r="H29" s="72" t="s">
        <v>26</v>
      </c>
    </row>
    <row r="30" spans="3:9" ht="21" customHeight="1">
      <c r="C30" s="65" t="s">
        <v>9</v>
      </c>
      <c r="D30" s="83" t="s">
        <v>242</v>
      </c>
      <c r="E30" s="83" t="s">
        <v>243</v>
      </c>
      <c r="F30" s="113" t="s">
        <v>249</v>
      </c>
      <c r="G30" s="84">
        <v>20000000</v>
      </c>
      <c r="H30" s="84">
        <v>40000000</v>
      </c>
      <c r="I30" s="68" t="s">
        <v>262</v>
      </c>
    </row>
    <row r="31" spans="3:9" ht="21" customHeight="1">
      <c r="C31" s="65" t="s">
        <v>10</v>
      </c>
      <c r="D31" s="83" t="s">
        <v>250</v>
      </c>
      <c r="E31" s="83" t="s">
        <v>243</v>
      </c>
      <c r="F31" s="113" t="s">
        <v>251</v>
      </c>
      <c r="G31" s="84">
        <v>40000000</v>
      </c>
      <c r="H31" s="84">
        <v>30000000</v>
      </c>
      <c r="I31" s="68" t="s">
        <v>263</v>
      </c>
    </row>
    <row r="32" spans="3:9" ht="21" customHeight="1">
      <c r="C32" s="65" t="s">
        <v>0</v>
      </c>
      <c r="D32" s="83" t="s">
        <v>252</v>
      </c>
      <c r="E32" s="83" t="s">
        <v>278</v>
      </c>
      <c r="F32" s="113" t="s">
        <v>253</v>
      </c>
      <c r="G32" s="84">
        <v>25000000</v>
      </c>
      <c r="H32" s="84">
        <v>17500000</v>
      </c>
      <c r="I32" s="68" t="s">
        <v>264</v>
      </c>
    </row>
    <row r="33" spans="2:9" ht="21" customHeight="1">
      <c r="C33" s="65" t="s">
        <v>11</v>
      </c>
      <c r="D33" s="83" t="s">
        <v>232</v>
      </c>
      <c r="E33" s="83"/>
      <c r="F33" s="83"/>
      <c r="G33" s="84"/>
      <c r="H33" s="84"/>
      <c r="I33" s="68" t="s">
        <v>264</v>
      </c>
    </row>
    <row r="34" spans="2:9" ht="21" customHeight="1">
      <c r="C34" s="65" t="s">
        <v>12</v>
      </c>
      <c r="D34" s="83" t="s">
        <v>231</v>
      </c>
      <c r="E34" s="83"/>
      <c r="F34" s="83"/>
      <c r="G34" s="84"/>
      <c r="H34" s="84"/>
    </row>
    <row r="35" spans="2:9" ht="21" customHeight="1">
      <c r="C35" s="65" t="s">
        <v>16</v>
      </c>
      <c r="D35" s="83" t="s">
        <v>281</v>
      </c>
      <c r="E35" s="83"/>
      <c r="F35" s="83"/>
      <c r="G35" s="84"/>
      <c r="H35" s="84"/>
    </row>
    <row r="36" spans="2:9" ht="21" customHeight="1">
      <c r="C36" s="65" t="s">
        <v>17</v>
      </c>
      <c r="D36" s="83" t="s">
        <v>233</v>
      </c>
      <c r="E36" s="83"/>
      <c r="F36" s="83"/>
      <c r="G36" s="84"/>
      <c r="H36" s="84"/>
      <c r="I36" s="60" t="s">
        <v>148</v>
      </c>
    </row>
    <row r="37" spans="2:9" s="37" customFormat="1" ht="21" customHeight="1">
      <c r="C37" s="155" t="s">
        <v>146</v>
      </c>
      <c r="D37" s="156"/>
      <c r="E37" s="156"/>
      <c r="F37" s="157"/>
      <c r="G37" s="75">
        <f>SUM(G30:G36)</f>
        <v>85000000</v>
      </c>
      <c r="H37" s="75">
        <f>SUM(H30:H36)</f>
        <v>87500000</v>
      </c>
    </row>
    <row r="39" spans="2:9" ht="21" customHeight="1">
      <c r="B39" s="69" t="s">
        <v>61</v>
      </c>
      <c r="C39" s="8" t="s">
        <v>75</v>
      </c>
    </row>
    <row r="40" spans="2:9" ht="26.4">
      <c r="B40" s="69"/>
      <c r="C40" s="71" t="s">
        <v>18</v>
      </c>
      <c r="D40" s="72" t="s">
        <v>62</v>
      </c>
      <c r="E40" s="72" t="s">
        <v>54</v>
      </c>
      <c r="F40" s="72" t="s">
        <v>63</v>
      </c>
      <c r="G40" s="72" t="s">
        <v>64</v>
      </c>
      <c r="H40" s="72" t="s">
        <v>48</v>
      </c>
    </row>
    <row r="41" spans="2:9" ht="13.2">
      <c r="B41" s="69"/>
      <c r="C41" s="73" t="s">
        <v>21</v>
      </c>
      <c r="D41" s="72" t="s">
        <v>22</v>
      </c>
      <c r="E41" s="72" t="s">
        <v>23</v>
      </c>
      <c r="F41" s="72" t="s">
        <v>24</v>
      </c>
      <c r="G41" s="72" t="s">
        <v>25</v>
      </c>
      <c r="H41" s="72" t="s">
        <v>26</v>
      </c>
    </row>
    <row r="42" spans="2:9" ht="21" customHeight="1">
      <c r="C42" s="65" t="s">
        <v>9</v>
      </c>
      <c r="D42" s="83" t="s">
        <v>234</v>
      </c>
      <c r="E42" s="83" t="s">
        <v>278</v>
      </c>
      <c r="F42" s="87" t="s">
        <v>284</v>
      </c>
      <c r="G42" s="84" t="s">
        <v>285</v>
      </c>
      <c r="H42" s="84">
        <v>150000000</v>
      </c>
    </row>
    <row r="43" spans="2:9" ht="21" customHeight="1">
      <c r="C43" s="65" t="s">
        <v>10</v>
      </c>
      <c r="D43" s="83" t="s">
        <v>235</v>
      </c>
      <c r="E43" s="83"/>
      <c r="F43" s="83"/>
      <c r="G43" s="84"/>
      <c r="H43" s="84"/>
      <c r="I43" s="60" t="s">
        <v>148</v>
      </c>
    </row>
    <row r="44" spans="2:9" ht="21" customHeight="1">
      <c r="C44" s="65" t="s">
        <v>0</v>
      </c>
      <c r="D44" s="83" t="s">
        <v>233</v>
      </c>
      <c r="E44" s="83"/>
      <c r="F44" s="83"/>
      <c r="G44" s="84"/>
      <c r="H44" s="84"/>
      <c r="I44" s="60" t="s">
        <v>148</v>
      </c>
    </row>
    <row r="45" spans="2:9" ht="21" customHeight="1">
      <c r="C45" s="155" t="s">
        <v>146</v>
      </c>
      <c r="D45" s="156"/>
      <c r="E45" s="156"/>
      <c r="F45" s="156"/>
      <c r="G45" s="157"/>
      <c r="H45" s="75">
        <f>SUM(H42:H44)</f>
        <v>150000000</v>
      </c>
    </row>
    <row r="47" spans="2:9" ht="21" customHeight="1">
      <c r="B47" s="69" t="s">
        <v>65</v>
      </c>
      <c r="C47" s="8" t="s">
        <v>90</v>
      </c>
    </row>
    <row r="48" spans="2:9" ht="26.4">
      <c r="B48" s="69"/>
      <c r="C48" s="71" t="s">
        <v>18</v>
      </c>
      <c r="D48" s="72" t="s">
        <v>66</v>
      </c>
      <c r="E48" s="72" t="s">
        <v>54</v>
      </c>
      <c r="F48" s="72" t="s">
        <v>67</v>
      </c>
      <c r="G48" s="72" t="s">
        <v>68</v>
      </c>
      <c r="H48" s="72" t="s">
        <v>69</v>
      </c>
    </row>
    <row r="49" spans="2:9" ht="13.2">
      <c r="B49" s="69"/>
      <c r="C49" s="73" t="s">
        <v>21</v>
      </c>
      <c r="D49" s="72" t="s">
        <v>22</v>
      </c>
      <c r="E49" s="72" t="s">
        <v>23</v>
      </c>
      <c r="F49" s="72" t="s">
        <v>24</v>
      </c>
      <c r="G49" s="72" t="s">
        <v>25</v>
      </c>
      <c r="H49" s="72" t="s">
        <v>26</v>
      </c>
    </row>
    <row r="50" spans="2:9" ht="21" customHeight="1">
      <c r="C50" s="65" t="s">
        <v>9</v>
      </c>
      <c r="D50" s="83" t="s">
        <v>238</v>
      </c>
      <c r="E50" s="83" t="s">
        <v>278</v>
      </c>
      <c r="F50" s="83" t="s">
        <v>254</v>
      </c>
      <c r="G50" s="84" t="s">
        <v>290</v>
      </c>
      <c r="H50" s="84">
        <v>15895533</v>
      </c>
      <c r="I50" s="68" t="s">
        <v>265</v>
      </c>
    </row>
    <row r="51" spans="2:9" ht="21" customHeight="1">
      <c r="C51" s="65" t="s">
        <v>10</v>
      </c>
      <c r="D51" s="83" t="s">
        <v>238</v>
      </c>
      <c r="E51" s="83" t="s">
        <v>278</v>
      </c>
      <c r="F51" s="83" t="s">
        <v>255</v>
      </c>
      <c r="G51" s="84" t="s">
        <v>289</v>
      </c>
      <c r="H51" s="84">
        <v>23895533</v>
      </c>
    </row>
    <row r="52" spans="2:9" ht="21" customHeight="1">
      <c r="C52" s="65" t="s">
        <v>10</v>
      </c>
      <c r="D52" s="83" t="s">
        <v>238</v>
      </c>
      <c r="E52" s="83" t="s">
        <v>286</v>
      </c>
      <c r="F52" s="83" t="s">
        <v>287</v>
      </c>
      <c r="G52" s="84" t="s">
        <v>288</v>
      </c>
      <c r="H52" s="84">
        <v>42304044</v>
      </c>
    </row>
    <row r="53" spans="2:9" ht="21" customHeight="1">
      <c r="C53" s="65" t="s">
        <v>0</v>
      </c>
      <c r="D53" s="83" t="s">
        <v>236</v>
      </c>
      <c r="E53" s="83"/>
      <c r="F53" s="83"/>
      <c r="G53" s="84"/>
      <c r="H53" s="84"/>
      <c r="I53" s="68" t="s">
        <v>266</v>
      </c>
    </row>
    <row r="54" spans="2:9" ht="21" customHeight="1">
      <c r="C54" s="65" t="s">
        <v>11</v>
      </c>
      <c r="D54" s="83" t="s">
        <v>237</v>
      </c>
      <c r="E54" s="83"/>
      <c r="F54" s="83"/>
      <c r="G54" s="84"/>
      <c r="H54" s="84"/>
    </row>
    <row r="55" spans="2:9" ht="21" customHeight="1">
      <c r="C55" s="65" t="s">
        <v>12</v>
      </c>
      <c r="D55" s="83" t="s">
        <v>239</v>
      </c>
      <c r="E55" s="83"/>
      <c r="F55" s="83"/>
      <c r="G55" s="84"/>
      <c r="H55" s="84"/>
    </row>
    <row r="56" spans="2:9" ht="21" customHeight="1">
      <c r="C56" s="65" t="s">
        <v>16</v>
      </c>
      <c r="D56" s="83" t="s">
        <v>233</v>
      </c>
      <c r="E56" s="83"/>
      <c r="F56" s="83"/>
      <c r="G56" s="84"/>
      <c r="H56" s="84"/>
      <c r="I56" s="60" t="s">
        <v>148</v>
      </c>
    </row>
    <row r="57" spans="2:9" s="37" customFormat="1" ht="21" customHeight="1">
      <c r="C57" s="155" t="s">
        <v>146</v>
      </c>
      <c r="D57" s="156"/>
      <c r="E57" s="156"/>
      <c r="F57" s="156"/>
      <c r="G57" s="157"/>
      <c r="H57" s="75">
        <f>SUM(H50:H56)</f>
        <v>82095110</v>
      </c>
    </row>
    <row r="59" spans="2:9" ht="21" customHeight="1">
      <c r="B59" s="69" t="s">
        <v>70</v>
      </c>
      <c r="C59" s="8" t="s">
        <v>89</v>
      </c>
    </row>
    <row r="60" spans="2:9" ht="39.6">
      <c r="B60" s="69"/>
      <c r="C60" s="71" t="s">
        <v>18</v>
      </c>
      <c r="D60" s="111" t="s">
        <v>256</v>
      </c>
      <c r="E60" s="72" t="s">
        <v>257</v>
      </c>
      <c r="F60" s="72" t="s">
        <v>258</v>
      </c>
      <c r="G60" s="72" t="s">
        <v>240</v>
      </c>
      <c r="H60"/>
    </row>
    <row r="61" spans="2:9" ht="13.2">
      <c r="B61" s="69"/>
      <c r="C61" s="73" t="s">
        <v>21</v>
      </c>
      <c r="D61" s="78" t="s">
        <v>22</v>
      </c>
      <c r="E61" s="73" t="s">
        <v>23</v>
      </c>
      <c r="F61" s="73" t="s">
        <v>24</v>
      </c>
      <c r="G61" s="73" t="s">
        <v>25</v>
      </c>
      <c r="H61"/>
    </row>
    <row r="62" spans="2:9" ht="21" customHeight="1">
      <c r="C62" s="65">
        <v>1</v>
      </c>
      <c r="D62" s="83" t="s">
        <v>291</v>
      </c>
      <c r="E62" s="83" t="s">
        <v>292</v>
      </c>
      <c r="F62" s="83" t="s">
        <v>293</v>
      </c>
      <c r="G62" s="84">
        <v>5500000</v>
      </c>
      <c r="H62"/>
    </row>
    <row r="63" spans="2:9" ht="21" customHeight="1">
      <c r="C63" s="65">
        <v>2</v>
      </c>
      <c r="D63" s="83"/>
      <c r="E63" s="83"/>
      <c r="F63" s="83"/>
      <c r="G63" s="84"/>
      <c r="H63" s="60"/>
      <c r="I63" s="60" t="s">
        <v>148</v>
      </c>
    </row>
    <row r="64" spans="2:9" ht="21" customHeight="1">
      <c r="C64" s="155" t="s">
        <v>146</v>
      </c>
      <c r="D64" s="156"/>
      <c r="E64" s="156"/>
      <c r="F64" s="157"/>
      <c r="G64" s="75">
        <f>SUM(G62:G63)</f>
        <v>5500000</v>
      </c>
      <c r="H64"/>
    </row>
    <row r="66" spans="1:12" ht="21" customHeight="1">
      <c r="B66" s="69" t="s">
        <v>78</v>
      </c>
      <c r="C66" s="28" t="s">
        <v>79</v>
      </c>
    </row>
    <row r="67" spans="1:12" ht="42.6" customHeight="1">
      <c r="B67" s="69"/>
      <c r="C67" s="71" t="s">
        <v>18</v>
      </c>
      <c r="D67" s="111" t="s">
        <v>259</v>
      </c>
      <c r="E67" s="72" t="s">
        <v>260</v>
      </c>
      <c r="F67" s="111" t="s">
        <v>261</v>
      </c>
      <c r="G67" s="72" t="s">
        <v>297</v>
      </c>
    </row>
    <row r="68" spans="1:12" ht="13.2">
      <c r="B68" s="69"/>
      <c r="C68" s="73" t="s">
        <v>21</v>
      </c>
      <c r="D68" s="78" t="s">
        <v>22</v>
      </c>
      <c r="E68" s="73" t="s">
        <v>23</v>
      </c>
      <c r="F68" s="73" t="s">
        <v>24</v>
      </c>
      <c r="G68" s="73" t="s">
        <v>25</v>
      </c>
    </row>
    <row r="69" spans="1:12" ht="21" customHeight="1">
      <c r="C69" s="65">
        <v>1</v>
      </c>
      <c r="D69" s="83" t="s">
        <v>294</v>
      </c>
      <c r="E69" s="83" t="s">
        <v>295</v>
      </c>
      <c r="F69" s="83" t="s">
        <v>296</v>
      </c>
      <c r="G69" s="84">
        <v>34035250</v>
      </c>
    </row>
    <row r="70" spans="1:12" ht="21" customHeight="1">
      <c r="C70" s="65">
        <v>2</v>
      </c>
      <c r="D70" s="83"/>
      <c r="E70" s="83"/>
      <c r="F70" s="83"/>
      <c r="G70" s="84"/>
      <c r="H70" s="60"/>
      <c r="I70" s="60" t="s">
        <v>148</v>
      </c>
    </row>
    <row r="71" spans="1:12" ht="21" customHeight="1">
      <c r="C71" s="155" t="s">
        <v>146</v>
      </c>
      <c r="D71" s="156"/>
      <c r="E71" s="156"/>
      <c r="F71" s="157"/>
      <c r="G71" s="75">
        <f>SUM(G69:G70)</f>
        <v>34035250</v>
      </c>
    </row>
    <row r="73" spans="1:12" ht="21" customHeight="1">
      <c r="A73" s="8" t="s">
        <v>20</v>
      </c>
      <c r="B73" s="37" t="s">
        <v>82</v>
      </c>
    </row>
    <row r="74" spans="1:12" ht="21" customHeight="1">
      <c r="A74" s="27"/>
      <c r="B74" s="37" t="s">
        <v>83</v>
      </c>
      <c r="C74" s="37" t="s">
        <v>100</v>
      </c>
    </row>
    <row r="75" spans="1:12" ht="21" customHeight="1">
      <c r="A75" s="27"/>
      <c r="C75" s="149" t="s">
        <v>91</v>
      </c>
      <c r="D75" s="150"/>
      <c r="E75" s="79" t="s">
        <v>92</v>
      </c>
      <c r="F75" s="79" t="s">
        <v>128</v>
      </c>
      <c r="G75" s="79" t="s">
        <v>93</v>
      </c>
      <c r="H75" s="72" t="s">
        <v>94</v>
      </c>
      <c r="I75" s="146" t="s">
        <v>91</v>
      </c>
      <c r="J75" s="147" t="s">
        <v>267</v>
      </c>
      <c r="K75" s="147" t="s">
        <v>128</v>
      </c>
      <c r="L75" s="148" t="s">
        <v>268</v>
      </c>
    </row>
    <row r="76" spans="1:12" ht="13.2">
      <c r="A76" s="27"/>
      <c r="C76" s="151" t="s">
        <v>21</v>
      </c>
      <c r="D76" s="152"/>
      <c r="E76" s="72" t="s">
        <v>22</v>
      </c>
      <c r="F76" s="72" t="s">
        <v>23</v>
      </c>
      <c r="G76" s="72" t="s">
        <v>24</v>
      </c>
      <c r="H76" s="80" t="s">
        <v>149</v>
      </c>
      <c r="I76" s="146"/>
      <c r="J76" s="147"/>
      <c r="K76" s="147"/>
      <c r="L76" s="148"/>
    </row>
    <row r="77" spans="1:12" ht="28.8" customHeight="1">
      <c r="A77" s="27"/>
      <c r="C77" s="153">
        <f>2700000*13</f>
        <v>35100000</v>
      </c>
      <c r="D77" s="154"/>
      <c r="E77" s="84">
        <f>185000*13</f>
        <v>2405000</v>
      </c>
      <c r="F77" s="84">
        <f>(2300000*13)+(550000*12)+(350000*13)</f>
        <v>41050000</v>
      </c>
      <c r="G77" s="84">
        <f>145000*13</f>
        <v>1885000</v>
      </c>
      <c r="H77" s="81">
        <f>C77+E77+F77-G77</f>
        <v>76670000</v>
      </c>
      <c r="I77" s="114" t="s">
        <v>269</v>
      </c>
      <c r="J77" s="115" t="s">
        <v>270</v>
      </c>
      <c r="K77" s="147" t="s">
        <v>271</v>
      </c>
      <c r="L77" s="116" t="s">
        <v>272</v>
      </c>
    </row>
    <row r="78" spans="1:12" ht="21" customHeight="1">
      <c r="A78" s="27"/>
      <c r="C78" s="155" t="s">
        <v>146</v>
      </c>
      <c r="D78" s="156"/>
      <c r="E78" s="156"/>
      <c r="F78" s="156"/>
      <c r="G78" s="157"/>
      <c r="H78" s="82">
        <f>SUM(H76:H77)</f>
        <v>76670000</v>
      </c>
      <c r="I78" s="114"/>
      <c r="J78" s="114"/>
      <c r="K78" s="147"/>
    </row>
    <row r="80" spans="1:12" ht="21" customHeight="1">
      <c r="B80" s="37" t="s">
        <v>84</v>
      </c>
      <c r="C80" s="37" t="s">
        <v>99</v>
      </c>
    </row>
    <row r="81" spans="2:9" ht="13.2">
      <c r="C81" s="71" t="s">
        <v>18</v>
      </c>
      <c r="D81" s="79" t="s">
        <v>96</v>
      </c>
      <c r="E81" s="79" t="s">
        <v>127</v>
      </c>
      <c r="F81" s="72" t="s">
        <v>97</v>
      </c>
    </row>
    <row r="82" spans="2:9" ht="13.2">
      <c r="C82" s="73" t="s">
        <v>21</v>
      </c>
      <c r="D82" s="72" t="s">
        <v>22</v>
      </c>
      <c r="E82" s="72" t="s">
        <v>23</v>
      </c>
      <c r="F82" s="72" t="s">
        <v>24</v>
      </c>
    </row>
    <row r="83" spans="2:9" ht="21" customHeight="1">
      <c r="C83" s="65">
        <v>1</v>
      </c>
      <c r="D83" s="83"/>
      <c r="E83" s="83"/>
      <c r="F83" s="84"/>
      <c r="I83" s="68" t="s">
        <v>273</v>
      </c>
    </row>
    <row r="84" spans="2:9" ht="21" customHeight="1">
      <c r="C84" s="65">
        <v>2</v>
      </c>
      <c r="D84" s="83"/>
      <c r="E84" s="83"/>
      <c r="F84" s="84"/>
      <c r="G84" s="60"/>
      <c r="I84" s="60" t="s">
        <v>148</v>
      </c>
    </row>
    <row r="85" spans="2:9" ht="21" customHeight="1">
      <c r="C85" s="155" t="s">
        <v>146</v>
      </c>
      <c r="D85" s="156"/>
      <c r="E85" s="157"/>
      <c r="F85" s="75">
        <f>SUM(F83:F84)</f>
        <v>0</v>
      </c>
    </row>
    <row r="87" spans="2:9" ht="21" customHeight="1">
      <c r="B87" s="37" t="s">
        <v>85</v>
      </c>
      <c r="C87" s="37" t="s">
        <v>123</v>
      </c>
    </row>
    <row r="88" spans="2:9" ht="21" customHeight="1">
      <c r="C88" s="71" t="s">
        <v>18</v>
      </c>
      <c r="D88" s="79" t="s">
        <v>96</v>
      </c>
      <c r="E88" s="72" t="s">
        <v>299</v>
      </c>
    </row>
    <row r="89" spans="2:9" ht="21" customHeight="1">
      <c r="C89" s="71" t="s">
        <v>21</v>
      </c>
      <c r="D89" s="72" t="s">
        <v>22</v>
      </c>
      <c r="E89" s="72" t="s">
        <v>23</v>
      </c>
    </row>
    <row r="90" spans="2:9" ht="21" customHeight="1">
      <c r="C90" s="65">
        <v>1</v>
      </c>
      <c r="D90" s="83" t="s">
        <v>230</v>
      </c>
      <c r="E90" s="84">
        <v>15000000</v>
      </c>
    </row>
    <row r="91" spans="2:9" ht="21" customHeight="1">
      <c r="C91" s="65">
        <v>2</v>
      </c>
      <c r="D91" s="83" t="s">
        <v>298</v>
      </c>
      <c r="E91" s="84">
        <v>10000000</v>
      </c>
      <c r="F91" s="60"/>
      <c r="I91" s="60" t="s">
        <v>148</v>
      </c>
    </row>
    <row r="92" spans="2:9" ht="21" customHeight="1">
      <c r="C92" s="155" t="s">
        <v>146</v>
      </c>
      <c r="D92" s="157"/>
      <c r="E92" s="75">
        <f>SUM(E90:E91)</f>
        <v>25000000</v>
      </c>
    </row>
    <row r="94" spans="2:9" ht="21" customHeight="1">
      <c r="B94" s="37" t="s">
        <v>86</v>
      </c>
      <c r="C94" s="37" t="s">
        <v>300</v>
      </c>
    </row>
    <row r="95" spans="2:9" ht="21" customHeight="1">
      <c r="C95" s="77" t="s">
        <v>18</v>
      </c>
      <c r="D95" s="79" t="s">
        <v>96</v>
      </c>
      <c r="E95" s="72" t="s">
        <v>126</v>
      </c>
      <c r="F95" s="72" t="s">
        <v>97</v>
      </c>
    </row>
    <row r="96" spans="2:9" ht="21" customHeight="1">
      <c r="C96" s="77" t="s">
        <v>21</v>
      </c>
      <c r="D96" s="72" t="s">
        <v>22</v>
      </c>
      <c r="E96" s="72" t="s">
        <v>23</v>
      </c>
      <c r="F96" s="72" t="s">
        <v>24</v>
      </c>
    </row>
    <row r="97" spans="1:9" ht="21" customHeight="1">
      <c r="C97" s="65">
        <v>1</v>
      </c>
      <c r="D97" s="83"/>
      <c r="E97" s="83"/>
      <c r="F97" s="84"/>
    </row>
    <row r="98" spans="1:9" ht="21" customHeight="1">
      <c r="C98" s="65">
        <v>2</v>
      </c>
      <c r="D98" s="83"/>
      <c r="E98" s="83"/>
      <c r="F98" s="84"/>
      <c r="G98" s="60"/>
      <c r="I98" s="60" t="s">
        <v>148</v>
      </c>
    </row>
    <row r="99" spans="1:9" ht="21" customHeight="1">
      <c r="C99" s="76"/>
      <c r="D99" s="160" t="s">
        <v>146</v>
      </c>
      <c r="E99" s="160"/>
      <c r="F99" s="75">
        <f>SUM(F97:F98)</f>
        <v>0</v>
      </c>
    </row>
    <row r="101" spans="1:9" ht="21" customHeight="1">
      <c r="B101" s="37" t="s">
        <v>124</v>
      </c>
      <c r="C101" s="37" t="s">
        <v>301</v>
      </c>
    </row>
    <row r="102" spans="1:9" ht="21" customHeight="1">
      <c r="C102" s="77" t="s">
        <v>18</v>
      </c>
      <c r="D102" s="102" t="s">
        <v>206</v>
      </c>
      <c r="E102" s="72" t="s">
        <v>15</v>
      </c>
      <c r="F102" s="72" t="s">
        <v>97</v>
      </c>
    </row>
    <row r="103" spans="1:9" ht="21" customHeight="1">
      <c r="C103" s="77" t="s">
        <v>21</v>
      </c>
      <c r="D103" s="72" t="s">
        <v>22</v>
      </c>
      <c r="E103" s="72" t="s">
        <v>23</v>
      </c>
      <c r="F103" s="72" t="s">
        <v>24</v>
      </c>
    </row>
    <row r="104" spans="1:9" ht="21" customHeight="1">
      <c r="C104" s="65" t="s">
        <v>9</v>
      </c>
      <c r="D104" s="83" t="s">
        <v>243</v>
      </c>
      <c r="E104" s="83" t="s">
        <v>241</v>
      </c>
      <c r="F104" s="84">
        <f>5000000*13</f>
        <v>65000000</v>
      </c>
      <c r="I104" s="68" t="s">
        <v>274</v>
      </c>
    </row>
    <row r="105" spans="1:9" ht="21" customHeight="1">
      <c r="C105" s="103"/>
      <c r="D105" s="104"/>
      <c r="E105" s="104"/>
      <c r="F105" s="105"/>
    </row>
    <row r="106" spans="1:9" ht="21" customHeight="1">
      <c r="A106" s="8" t="s">
        <v>27</v>
      </c>
      <c r="B106" s="69" t="s">
        <v>102</v>
      </c>
    </row>
    <row r="107" spans="1:9" ht="21" customHeight="1">
      <c r="A107" s="8"/>
      <c r="B107" s="69" t="s">
        <v>103</v>
      </c>
      <c r="C107" s="8" t="s">
        <v>104</v>
      </c>
    </row>
    <row r="108" spans="1:9" ht="21" customHeight="1">
      <c r="C108" s="149" t="s">
        <v>105</v>
      </c>
      <c r="D108" s="150"/>
      <c r="E108" s="79" t="s">
        <v>106</v>
      </c>
      <c r="F108" s="79" t="s">
        <v>107</v>
      </c>
      <c r="G108" s="72" t="s">
        <v>15</v>
      </c>
      <c r="H108" s="72" t="s">
        <v>108</v>
      </c>
    </row>
    <row r="109" spans="1:9" ht="21" customHeight="1">
      <c r="C109" s="149" t="s">
        <v>21</v>
      </c>
      <c r="D109" s="150"/>
      <c r="E109" s="72" t="s">
        <v>22</v>
      </c>
      <c r="F109" s="72" t="s">
        <v>23</v>
      </c>
      <c r="G109" s="80" t="s">
        <v>24</v>
      </c>
      <c r="H109" s="80" t="s">
        <v>25</v>
      </c>
    </row>
    <row r="110" spans="1:9" ht="40.200000000000003" customHeight="1">
      <c r="C110" s="158" t="s">
        <v>244</v>
      </c>
      <c r="D110" s="159"/>
      <c r="E110" s="172" t="s">
        <v>302</v>
      </c>
      <c r="F110" s="83" t="s">
        <v>303</v>
      </c>
      <c r="G110" s="83" t="s">
        <v>241</v>
      </c>
      <c r="H110" s="83" t="s">
        <v>305</v>
      </c>
    </row>
    <row r="112" spans="1:9" ht="21" customHeight="1">
      <c r="B112" s="69" t="s">
        <v>109</v>
      </c>
      <c r="C112" s="8" t="s">
        <v>110</v>
      </c>
    </row>
    <row r="113" spans="3:9" ht="21" customHeight="1">
      <c r="C113" s="79" t="s">
        <v>18</v>
      </c>
      <c r="D113" s="72" t="s">
        <v>111</v>
      </c>
      <c r="E113" s="79" t="s">
        <v>106</v>
      </c>
      <c r="F113" s="79" t="s">
        <v>34</v>
      </c>
      <c r="G113" s="72" t="s">
        <v>15</v>
      </c>
      <c r="H113" s="72" t="s">
        <v>108</v>
      </c>
    </row>
    <row r="114" spans="3:9" ht="21" customHeight="1">
      <c r="C114" s="79" t="s">
        <v>21</v>
      </c>
      <c r="D114" s="72" t="s">
        <v>22</v>
      </c>
      <c r="E114" s="72" t="s">
        <v>23</v>
      </c>
      <c r="F114" s="80" t="s">
        <v>24</v>
      </c>
      <c r="G114" s="80" t="s">
        <v>25</v>
      </c>
      <c r="H114" s="80" t="s">
        <v>26</v>
      </c>
    </row>
    <row r="115" spans="3:9" ht="34.200000000000003" customHeight="1">
      <c r="C115" s="112" t="s">
        <v>9</v>
      </c>
      <c r="D115" s="83" t="s">
        <v>275</v>
      </c>
      <c r="E115" s="172" t="s">
        <v>306</v>
      </c>
      <c r="F115" s="83" t="s">
        <v>212</v>
      </c>
      <c r="G115" s="173" t="s">
        <v>307</v>
      </c>
      <c r="H115" s="83" t="s">
        <v>305</v>
      </c>
    </row>
    <row r="116" spans="3:9" ht="37.200000000000003" customHeight="1">
      <c r="C116" s="112" t="s">
        <v>10</v>
      </c>
      <c r="D116" s="83" t="s">
        <v>276</v>
      </c>
      <c r="E116" s="172" t="s">
        <v>309</v>
      </c>
      <c r="F116" s="83" t="s">
        <v>308</v>
      </c>
      <c r="G116" s="173" t="s">
        <v>307</v>
      </c>
      <c r="H116" s="83" t="s">
        <v>305</v>
      </c>
      <c r="I116" s="60" t="s">
        <v>148</v>
      </c>
    </row>
    <row r="117" spans="3:9" ht="21" customHeight="1">
      <c r="C117" s="86"/>
      <c r="D117" s="83"/>
      <c r="E117" s="85"/>
      <c r="F117" s="83"/>
      <c r="G117" s="83"/>
      <c r="H117" s="83"/>
    </row>
  </sheetData>
  <sheetProtection formatCells="0" formatColumns="0" formatRows="0" insertColumns="0" insertRows="0" deleteRows="0"/>
  <mergeCells count="23">
    <mergeCell ref="C9:F9"/>
    <mergeCell ref="C18:F18"/>
    <mergeCell ref="C25:F25"/>
    <mergeCell ref="C37:F37"/>
    <mergeCell ref="C64:F64"/>
    <mergeCell ref="C45:G45"/>
    <mergeCell ref="C57:G57"/>
    <mergeCell ref="C75:D75"/>
    <mergeCell ref="C76:D76"/>
    <mergeCell ref="C77:D77"/>
    <mergeCell ref="C71:F71"/>
    <mergeCell ref="C110:D110"/>
    <mergeCell ref="C108:D108"/>
    <mergeCell ref="C109:D109"/>
    <mergeCell ref="D99:E99"/>
    <mergeCell ref="C78:G78"/>
    <mergeCell ref="C85:E85"/>
    <mergeCell ref="C92:D92"/>
    <mergeCell ref="I75:I76"/>
    <mergeCell ref="J75:J76"/>
    <mergeCell ref="K75:K76"/>
    <mergeCell ref="L75:L76"/>
    <mergeCell ref="K77:K78"/>
  </mergeCells>
  <pageMargins left="0.25" right="0.25" top="0.75" bottom="0.75" header="0.3" footer="0.3"/>
  <pageSetup paperSize="9" fitToHeight="0" orientation="landscape" horizontalDpi="200" verticalDpi="200" r:id="rId1"/>
  <rowBreaks count="2" manualBreakCount="2">
    <brk id="46" max="7" man="1"/>
    <brk id="10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40"/>
  <sheetViews>
    <sheetView view="pageBreakPreview" zoomScale="70" zoomScaleSheetLayoutView="70" zoomScalePageLayoutView="70" workbookViewId="0">
      <selection activeCell="E32" sqref="E32:G32"/>
    </sheetView>
  </sheetViews>
  <sheetFormatPr defaultColWidth="9.109375" defaultRowHeight="13.8"/>
  <cols>
    <col min="1" max="1" width="2.5546875" style="39" customWidth="1"/>
    <col min="2" max="2" width="20.5546875" style="39" customWidth="1"/>
    <col min="3" max="3" width="1.5546875" style="39" bestFit="1" customWidth="1"/>
    <col min="4" max="4" width="33.88671875" style="39" customWidth="1"/>
    <col min="5" max="5" width="10.6640625" style="39" bestFit="1" customWidth="1"/>
    <col min="6" max="6" width="23" style="39" customWidth="1"/>
    <col min="7" max="7" width="6.88671875" style="39" customWidth="1"/>
    <col min="8" max="8" width="11.44140625" style="39" customWidth="1"/>
    <col min="9" max="9" width="9.109375" style="39"/>
    <col min="10" max="10" width="6" style="39" customWidth="1"/>
    <col min="11" max="11" width="9.109375" style="39"/>
    <col min="12" max="12" width="6.6640625" style="39" customWidth="1"/>
    <col min="13" max="15" width="9.109375" style="39"/>
    <col min="16" max="16" width="8.88671875" style="39" customWidth="1"/>
    <col min="17" max="16384" width="9.109375" style="39"/>
  </cols>
  <sheetData>
    <row r="2" spans="1:17">
      <c r="A2" s="161" t="s">
        <v>112</v>
      </c>
      <c r="B2" s="161"/>
      <c r="C2" s="161"/>
      <c r="D2" s="161"/>
      <c r="E2" s="161"/>
      <c r="F2" s="161"/>
      <c r="G2" s="161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39" t="s">
        <v>113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39" t="s">
        <v>114</v>
      </c>
      <c r="C6" s="39" t="s">
        <v>7</v>
      </c>
      <c r="D6" s="163" t="str">
        <f>LHKASN1!K9</f>
        <v>Mr. ICB</v>
      </c>
      <c r="E6" s="163"/>
      <c r="F6" s="163"/>
      <c r="G6" s="46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5.0999999999999996" customHeight="1">
      <c r="D7" s="23"/>
      <c r="E7" s="23"/>
      <c r="F7" s="23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>
      <c r="A8" s="39" t="s">
        <v>115</v>
      </c>
      <c r="C8" s="39" t="s">
        <v>7</v>
      </c>
      <c r="D8" s="164" t="str">
        <f>LHKASN1!K10</f>
        <v>1731112508820010</v>
      </c>
      <c r="E8" s="164"/>
      <c r="F8" s="164"/>
      <c r="G8" s="46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5.0999999999999996" customHeight="1">
      <c r="D9" s="23"/>
      <c r="E9" s="23"/>
      <c r="F9" s="2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>
      <c r="A10" s="39" t="s">
        <v>106</v>
      </c>
      <c r="C10" s="39" t="s">
        <v>7</v>
      </c>
      <c r="D10" s="163" t="str">
        <f>LHKASN1!K12</f>
        <v>Padang/ 25 Agustus 1982</v>
      </c>
      <c r="E10" s="163"/>
      <c r="F10" s="163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5.0999999999999996" customHeight="1">
      <c r="D11" s="23"/>
      <c r="E11" s="23"/>
      <c r="F11" s="23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>
      <c r="A12" s="39" t="s">
        <v>139</v>
      </c>
      <c r="C12" s="39" t="s">
        <v>7</v>
      </c>
      <c r="D12" s="163" t="str">
        <f>LHKASN1!K16&amp;", "&amp;LHKASN1!K17</f>
        <v>Penata Muda (Gol. III/a), Pengolah Data Kepegawaian</v>
      </c>
      <c r="E12" s="163"/>
      <c r="F12" s="163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5.0999999999999996" customHeight="1">
      <c r="D13" s="23"/>
      <c r="E13" s="23"/>
      <c r="F13" s="23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>
      <c r="A14" s="39" t="s">
        <v>116</v>
      </c>
      <c r="C14" s="39" t="s">
        <v>7</v>
      </c>
      <c r="D14" s="163" t="str">
        <f>LHKASN1!K23</f>
        <v>Komplek Wisma Indah, Blok H</v>
      </c>
      <c r="E14" s="163"/>
      <c r="F14" s="163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8.25" customHeight="1">
      <c r="D15" s="23"/>
      <c r="E15" s="23"/>
      <c r="F15" s="23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>
      <c r="D16" s="163" t="str">
        <f>IF(LEN(LHKASN1!K24)=0,"",LHKASN1!K24)</f>
        <v>Kel. Bungo Pasang, Kec. Koto Tangah Padang</v>
      </c>
      <c r="E16" s="163"/>
      <c r="F16" s="163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5.0999999999999996" customHeight="1">
      <c r="D17" s="23"/>
      <c r="E17" s="23"/>
      <c r="F17" s="23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>
      <c r="A18" s="39" t="s">
        <v>117</v>
      </c>
      <c r="C18" s="39" t="s">
        <v>7</v>
      </c>
      <c r="D18" s="164" t="str">
        <f>LHKASN1!Y9</f>
        <v>58.333.206.9-201.000</v>
      </c>
      <c r="E18" s="164"/>
      <c r="F18" s="164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>
      <c r="A20" s="39" t="s">
        <v>118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5.0999999999999996" customHeight="1"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87" customHeight="1">
      <c r="A22" s="41">
        <v>1</v>
      </c>
      <c r="B22" s="162" t="s">
        <v>138</v>
      </c>
      <c r="C22" s="162"/>
      <c r="D22" s="162"/>
      <c r="E22" s="162"/>
      <c r="F22" s="162"/>
      <c r="G22" s="162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6.9" customHeight="1">
      <c r="A23" s="42"/>
      <c r="B23" s="42"/>
      <c r="C23" s="42"/>
      <c r="D23" s="4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45" customHeight="1">
      <c r="A24" s="41">
        <v>2</v>
      </c>
      <c r="B24" s="162" t="s">
        <v>144</v>
      </c>
      <c r="C24" s="162"/>
      <c r="D24" s="162"/>
      <c r="E24" s="162"/>
      <c r="F24" s="162"/>
      <c r="G24" s="162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6.9" customHeight="1">
      <c r="A25" s="42"/>
      <c r="B25" s="42"/>
      <c r="C25" s="42"/>
      <c r="D25" s="4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45.75" customHeight="1">
      <c r="A26" s="41">
        <v>3</v>
      </c>
      <c r="B26" s="162" t="s">
        <v>137</v>
      </c>
      <c r="C26" s="162"/>
      <c r="D26" s="162"/>
      <c r="E26" s="162"/>
      <c r="F26" s="162"/>
      <c r="G26" s="162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6.9" customHeight="1">
      <c r="A27" s="42"/>
      <c r="B27" s="42"/>
      <c r="C27" s="42"/>
      <c r="D27" s="4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>
      <c r="A28" s="162" t="s">
        <v>119</v>
      </c>
      <c r="B28" s="162"/>
      <c r="C28" s="162"/>
      <c r="D28" s="162"/>
      <c r="E28" s="162"/>
      <c r="F28" s="162"/>
      <c r="G28" s="162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>
      <c r="A29" s="162"/>
      <c r="B29" s="162"/>
      <c r="C29" s="162"/>
      <c r="D29" s="162"/>
      <c r="E29" s="162"/>
      <c r="F29" s="162"/>
      <c r="G29" s="162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>
      <c r="A30" s="43"/>
      <c r="B30" s="43"/>
      <c r="C30" s="43"/>
      <c r="D30" s="43"/>
      <c r="E30" s="43"/>
      <c r="F30" s="43"/>
      <c r="G30" s="43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>
      <c r="A31" s="43"/>
      <c r="B31" s="43"/>
      <c r="C31" s="43"/>
      <c r="D31" s="43"/>
      <c r="E31" s="43"/>
      <c r="F31" s="43"/>
      <c r="G31" s="43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>
      <c r="E32" s="59" t="str">
        <f>LHKASN1!X69</f>
        <v>Padang, 26 Juli 2016</v>
      </c>
      <c r="F32" s="59"/>
      <c r="G32" s="59"/>
    </row>
    <row r="33" spans="5:10">
      <c r="E33" s="167" t="s">
        <v>120</v>
      </c>
      <c r="F33" s="167"/>
      <c r="G33" s="167"/>
    </row>
    <row r="34" spans="5:10">
      <c r="E34" s="40"/>
      <c r="F34" s="57"/>
    </row>
    <row r="35" spans="5:10">
      <c r="E35" s="58"/>
      <c r="F35" s="57"/>
    </row>
    <row r="36" spans="5:10">
      <c r="E36" s="44" t="s">
        <v>121</v>
      </c>
    </row>
    <row r="37" spans="5:10">
      <c r="E37" s="45" t="s">
        <v>122</v>
      </c>
    </row>
    <row r="39" spans="5:10">
      <c r="E39" s="166" t="str">
        <f>D6</f>
        <v>Mr. ICB</v>
      </c>
      <c r="F39" s="166"/>
      <c r="G39" s="166"/>
      <c r="H39" s="40"/>
      <c r="I39" s="40"/>
      <c r="J39" s="40"/>
    </row>
    <row r="40" spans="5:10">
      <c r="E40" s="165" t="str">
        <f>LHKASN1!X76</f>
        <v>NIP 198208252006041003</v>
      </c>
      <c r="F40" s="165"/>
      <c r="G40" s="165"/>
    </row>
  </sheetData>
  <sheetProtection password="E8AE" sheet="1" objects="1" scenarios="1" selectLockedCells="1"/>
  <mergeCells count="15">
    <mergeCell ref="E40:G40"/>
    <mergeCell ref="D12:F12"/>
    <mergeCell ref="D14:F14"/>
    <mergeCell ref="B26:G26"/>
    <mergeCell ref="D16:F16"/>
    <mergeCell ref="E39:G39"/>
    <mergeCell ref="D18:F18"/>
    <mergeCell ref="E33:G33"/>
    <mergeCell ref="A2:G2"/>
    <mergeCell ref="B24:G24"/>
    <mergeCell ref="B22:G22"/>
    <mergeCell ref="A28:G29"/>
    <mergeCell ref="D10:F10"/>
    <mergeCell ref="D8:F8"/>
    <mergeCell ref="D6:F6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6"/>
  <sheetViews>
    <sheetView showGridLines="0" view="pageBreakPreview" topLeftCell="A76" zoomScaleNormal="150" zoomScaleSheetLayoutView="100" zoomScalePageLayoutView="150" workbookViewId="0">
      <selection activeCell="E25" sqref="E25"/>
    </sheetView>
  </sheetViews>
  <sheetFormatPr defaultColWidth="8.88671875" defaultRowHeight="13.2"/>
  <cols>
    <col min="2" max="2" width="2.109375" customWidth="1"/>
    <col min="3" max="3" width="20.33203125" bestFit="1" customWidth="1"/>
    <col min="4" max="4" width="1.88671875" customWidth="1"/>
    <col min="5" max="5" width="77.88671875" style="96" customWidth="1"/>
  </cols>
  <sheetData>
    <row r="1" spans="2:5">
      <c r="B1" s="170" t="s">
        <v>150</v>
      </c>
      <c r="C1" s="170"/>
      <c r="D1" s="170"/>
      <c r="E1" s="170"/>
    </row>
    <row r="4" spans="2:5">
      <c r="B4" s="30" t="s">
        <v>129</v>
      </c>
    </row>
    <row r="5" spans="2:5">
      <c r="B5" s="30"/>
    </row>
    <row r="6" spans="2:5">
      <c r="B6" s="89">
        <v>1</v>
      </c>
      <c r="C6" t="s">
        <v>151</v>
      </c>
      <c r="D6" t="s">
        <v>7</v>
      </c>
      <c r="E6" s="96" t="s">
        <v>152</v>
      </c>
    </row>
    <row r="7" spans="2:5">
      <c r="B7" s="89">
        <v>2</v>
      </c>
      <c r="C7" t="s">
        <v>153</v>
      </c>
      <c r="D7" t="s">
        <v>7</v>
      </c>
      <c r="E7" s="96" t="s">
        <v>154</v>
      </c>
    </row>
    <row r="8" spans="2:5">
      <c r="B8" s="89">
        <v>3</v>
      </c>
      <c r="C8" t="s">
        <v>155</v>
      </c>
      <c r="D8" t="s">
        <v>7</v>
      </c>
      <c r="E8" s="96" t="s">
        <v>156</v>
      </c>
    </row>
    <row r="9" spans="2:5" s="93" customFormat="1" ht="26.4">
      <c r="B9" s="94">
        <v>4</v>
      </c>
      <c r="C9" s="93" t="s">
        <v>157</v>
      </c>
      <c r="D9" s="93" t="s">
        <v>7</v>
      </c>
      <c r="E9" s="97" t="s">
        <v>158</v>
      </c>
    </row>
    <row r="10" spans="2:5">
      <c r="B10" s="30"/>
    </row>
    <row r="11" spans="2:5">
      <c r="B11" t="s">
        <v>19</v>
      </c>
      <c r="C11" t="s">
        <v>71</v>
      </c>
    </row>
    <row r="12" spans="2:5">
      <c r="C12" t="s">
        <v>50</v>
      </c>
      <c r="D12" t="s">
        <v>72</v>
      </c>
    </row>
    <row r="13" spans="2:5" ht="25.5" customHeight="1">
      <c r="D13" s="169" t="s">
        <v>131</v>
      </c>
      <c r="E13" s="169"/>
    </row>
    <row r="14" spans="2:5" ht="12.9" customHeight="1">
      <c r="C14" t="s">
        <v>159</v>
      </c>
      <c r="D14" s="91" t="s">
        <v>7</v>
      </c>
      <c r="E14" s="98" t="s">
        <v>160</v>
      </c>
    </row>
    <row r="15" spans="2:5" ht="12.9" customHeight="1">
      <c r="C15" t="s">
        <v>161</v>
      </c>
      <c r="D15" s="91" t="s">
        <v>7</v>
      </c>
      <c r="E15" s="98" t="s">
        <v>188</v>
      </c>
    </row>
    <row r="16" spans="2:5" ht="12.9" customHeight="1">
      <c r="C16" t="s">
        <v>162</v>
      </c>
      <c r="D16" s="91" t="s">
        <v>7</v>
      </c>
      <c r="E16" s="98" t="s">
        <v>163</v>
      </c>
    </row>
    <row r="17" spans="3:5" ht="12.9" customHeight="1">
      <c r="C17" t="s">
        <v>164</v>
      </c>
      <c r="D17" s="91" t="s">
        <v>7</v>
      </c>
      <c r="E17" s="98" t="s">
        <v>165</v>
      </c>
    </row>
    <row r="18" spans="3:5" ht="12.9" customHeight="1">
      <c r="C18" t="s">
        <v>166</v>
      </c>
      <c r="D18" s="91" t="s">
        <v>7</v>
      </c>
      <c r="E18" s="98" t="s">
        <v>193</v>
      </c>
    </row>
    <row r="19" spans="3:5" ht="12.9" customHeight="1">
      <c r="C19" t="s">
        <v>167</v>
      </c>
      <c r="D19" s="91" t="s">
        <v>7</v>
      </c>
      <c r="E19" s="98" t="s">
        <v>163</v>
      </c>
    </row>
    <row r="20" spans="3:5">
      <c r="D20" s="88"/>
      <c r="E20" s="98"/>
    </row>
    <row r="21" spans="3:5">
      <c r="D21" s="88"/>
      <c r="E21" s="98"/>
    </row>
    <row r="22" spans="3:5">
      <c r="C22" t="s">
        <v>73</v>
      </c>
      <c r="D22" t="s">
        <v>147</v>
      </c>
    </row>
    <row r="23" spans="3:5" ht="25.5" customHeight="1">
      <c r="D23" s="168" t="s">
        <v>168</v>
      </c>
      <c r="E23" s="169"/>
    </row>
    <row r="24" spans="3:5">
      <c r="D24" s="88"/>
      <c r="E24" s="98"/>
    </row>
    <row r="25" spans="3:5">
      <c r="C25" t="s">
        <v>169</v>
      </c>
      <c r="D25" s="91" t="s">
        <v>7</v>
      </c>
      <c r="E25" s="98" t="s">
        <v>170</v>
      </c>
    </row>
    <row r="26" spans="3:5">
      <c r="C26" t="s">
        <v>159</v>
      </c>
      <c r="D26" s="91" t="s">
        <v>7</v>
      </c>
      <c r="E26" s="98" t="s">
        <v>171</v>
      </c>
    </row>
    <row r="27" spans="3:5">
      <c r="C27" t="s">
        <v>161</v>
      </c>
      <c r="D27" s="91" t="s">
        <v>7</v>
      </c>
      <c r="E27" s="98" t="s">
        <v>194</v>
      </c>
    </row>
    <row r="28" spans="3:5">
      <c r="C28" t="s">
        <v>162</v>
      </c>
      <c r="D28" s="91" t="s">
        <v>7</v>
      </c>
      <c r="E28" s="98" t="s">
        <v>163</v>
      </c>
    </row>
    <row r="29" spans="3:5" s="93" customFormat="1" ht="26.4">
      <c r="C29" s="93" t="s">
        <v>164</v>
      </c>
      <c r="D29" s="95" t="s">
        <v>7</v>
      </c>
      <c r="E29" s="99" t="s">
        <v>198</v>
      </c>
    </row>
    <row r="30" spans="3:5">
      <c r="C30" t="s">
        <v>166</v>
      </c>
      <c r="D30" s="91" t="s">
        <v>7</v>
      </c>
      <c r="E30" s="98" t="s">
        <v>193</v>
      </c>
    </row>
    <row r="31" spans="3:5">
      <c r="C31" t="s">
        <v>167</v>
      </c>
      <c r="D31" s="91" t="s">
        <v>7</v>
      </c>
      <c r="E31" s="98" t="s">
        <v>163</v>
      </c>
    </row>
    <row r="32" spans="3:5">
      <c r="D32" s="88"/>
      <c r="E32" s="98"/>
    </row>
    <row r="33" spans="3:5" s="93" customFormat="1" ht="26.4">
      <c r="C33" s="93" t="s">
        <v>172</v>
      </c>
      <c r="D33" s="95" t="s">
        <v>7</v>
      </c>
      <c r="E33" s="99" t="s">
        <v>173</v>
      </c>
    </row>
    <row r="34" spans="3:5">
      <c r="C34" t="s">
        <v>159</v>
      </c>
      <c r="D34" s="91" t="s">
        <v>7</v>
      </c>
      <c r="E34" s="98" t="s">
        <v>171</v>
      </c>
    </row>
    <row r="35" spans="3:5" ht="26.4">
      <c r="C35" s="90" t="s">
        <v>161</v>
      </c>
      <c r="D35" s="92" t="s">
        <v>7</v>
      </c>
      <c r="E35" s="98" t="s">
        <v>174</v>
      </c>
    </row>
    <row r="36" spans="3:5">
      <c r="C36" t="s">
        <v>162</v>
      </c>
      <c r="D36" s="91" t="s">
        <v>7</v>
      </c>
      <c r="E36" s="98" t="s">
        <v>175</v>
      </c>
    </row>
    <row r="37" spans="3:5">
      <c r="C37" t="s">
        <v>164</v>
      </c>
      <c r="D37" s="91" t="s">
        <v>7</v>
      </c>
      <c r="E37" s="98" t="s">
        <v>176</v>
      </c>
    </row>
    <row r="38" spans="3:5">
      <c r="C38" t="s">
        <v>166</v>
      </c>
      <c r="D38" s="91" t="s">
        <v>7</v>
      </c>
      <c r="E38" s="98" t="s">
        <v>163</v>
      </c>
    </row>
    <row r="39" spans="3:5">
      <c r="C39" t="s">
        <v>167</v>
      </c>
      <c r="D39" s="91" t="s">
        <v>7</v>
      </c>
      <c r="E39" s="98" t="s">
        <v>163</v>
      </c>
    </row>
    <row r="40" spans="3:5">
      <c r="D40" s="88"/>
      <c r="E40" s="98"/>
    </row>
    <row r="41" spans="3:5" s="93" customFormat="1" ht="26.4">
      <c r="C41" s="93" t="s">
        <v>177</v>
      </c>
      <c r="D41" s="95" t="s">
        <v>7</v>
      </c>
      <c r="E41" s="99" t="s">
        <v>178</v>
      </c>
    </row>
    <row r="42" spans="3:5">
      <c r="C42" t="s">
        <v>159</v>
      </c>
      <c r="D42" s="91" t="s">
        <v>7</v>
      </c>
      <c r="E42" s="98" t="s">
        <v>171</v>
      </c>
    </row>
    <row r="43" spans="3:5">
      <c r="C43" t="s">
        <v>161</v>
      </c>
      <c r="D43" s="91" t="s">
        <v>7</v>
      </c>
      <c r="E43" s="98" t="s">
        <v>163</v>
      </c>
    </row>
    <row r="44" spans="3:5">
      <c r="C44" t="s">
        <v>162</v>
      </c>
      <c r="D44" s="91" t="s">
        <v>7</v>
      </c>
      <c r="E44" s="98" t="s">
        <v>179</v>
      </c>
    </row>
    <row r="45" spans="3:5">
      <c r="C45" t="s">
        <v>164</v>
      </c>
      <c r="D45" s="91" t="s">
        <v>7</v>
      </c>
      <c r="E45" s="98" t="s">
        <v>180</v>
      </c>
    </row>
    <row r="46" spans="3:5">
      <c r="C46" t="s">
        <v>166</v>
      </c>
      <c r="D46" s="91" t="s">
        <v>7</v>
      </c>
      <c r="E46" s="98" t="s">
        <v>163</v>
      </c>
    </row>
    <row r="47" spans="3:5">
      <c r="C47" t="s">
        <v>167</v>
      </c>
      <c r="D47" s="91" t="s">
        <v>7</v>
      </c>
      <c r="E47" s="98" t="s">
        <v>163</v>
      </c>
    </row>
    <row r="48" spans="3:5">
      <c r="D48" s="91"/>
      <c r="E48" s="98"/>
    </row>
    <row r="49" spans="3:5">
      <c r="C49" t="s">
        <v>61</v>
      </c>
      <c r="D49" t="s">
        <v>75</v>
      </c>
    </row>
    <row r="50" spans="3:5" ht="24.9" customHeight="1">
      <c r="D50" s="168" t="s">
        <v>181</v>
      </c>
      <c r="E50" s="169"/>
    </row>
    <row r="51" spans="3:5">
      <c r="D51" s="88"/>
      <c r="E51" s="98"/>
    </row>
    <row r="52" spans="3:5">
      <c r="C52" t="s">
        <v>159</v>
      </c>
      <c r="D52" s="91" t="s">
        <v>7</v>
      </c>
      <c r="E52" s="98" t="s">
        <v>171</v>
      </c>
    </row>
    <row r="53" spans="3:5">
      <c r="C53" t="s">
        <v>161</v>
      </c>
      <c r="D53" s="91" t="s">
        <v>7</v>
      </c>
      <c r="E53" s="98" t="s">
        <v>163</v>
      </c>
    </row>
    <row r="54" spans="3:5">
      <c r="C54" t="s">
        <v>162</v>
      </c>
      <c r="D54" s="91" t="s">
        <v>7</v>
      </c>
      <c r="E54" s="98" t="s">
        <v>182</v>
      </c>
    </row>
    <row r="55" spans="3:5">
      <c r="C55" t="s">
        <v>164</v>
      </c>
      <c r="D55" s="91" t="s">
        <v>7</v>
      </c>
      <c r="E55" s="98" t="s">
        <v>183</v>
      </c>
    </row>
    <row r="56" spans="3:5">
      <c r="C56" t="s">
        <v>166</v>
      </c>
      <c r="D56" s="91" t="s">
        <v>7</v>
      </c>
      <c r="E56" s="98" t="s">
        <v>163</v>
      </c>
    </row>
    <row r="57" spans="3:5">
      <c r="C57" t="s">
        <v>167</v>
      </c>
      <c r="D57" s="91" t="s">
        <v>7</v>
      </c>
      <c r="E57" s="98" t="s">
        <v>163</v>
      </c>
    </row>
    <row r="58" spans="3:5">
      <c r="D58" s="91"/>
      <c r="E58" s="98"/>
    </row>
    <row r="59" spans="3:5">
      <c r="C59" t="s">
        <v>65</v>
      </c>
      <c r="D59" t="s">
        <v>90</v>
      </c>
    </row>
    <row r="60" spans="3:5">
      <c r="D60" s="169" t="s">
        <v>132</v>
      </c>
      <c r="E60" s="169"/>
    </row>
    <row r="61" spans="3:5">
      <c r="D61" s="88"/>
      <c r="E61" s="98"/>
    </row>
    <row r="62" spans="3:5">
      <c r="C62" t="s">
        <v>159</v>
      </c>
      <c r="D62" s="91" t="s">
        <v>7</v>
      </c>
      <c r="E62" s="98" t="s">
        <v>171</v>
      </c>
    </row>
    <row r="63" spans="3:5">
      <c r="C63" t="s">
        <v>161</v>
      </c>
      <c r="D63" s="91" t="s">
        <v>7</v>
      </c>
      <c r="E63" s="98" t="s">
        <v>163</v>
      </c>
    </row>
    <row r="64" spans="3:5">
      <c r="C64" t="s">
        <v>162</v>
      </c>
      <c r="D64" s="91" t="s">
        <v>7</v>
      </c>
      <c r="E64" s="98" t="s">
        <v>184</v>
      </c>
    </row>
    <row r="65" spans="3:5">
      <c r="C65" t="s">
        <v>164</v>
      </c>
      <c r="D65" s="91" t="s">
        <v>7</v>
      </c>
      <c r="E65" s="98" t="s">
        <v>183</v>
      </c>
    </row>
    <row r="66" spans="3:5">
      <c r="C66" t="s">
        <v>166</v>
      </c>
      <c r="D66" s="91" t="s">
        <v>7</v>
      </c>
      <c r="E66" s="98" t="s">
        <v>163</v>
      </c>
    </row>
    <row r="67" spans="3:5">
      <c r="C67" t="s">
        <v>167</v>
      </c>
      <c r="D67" s="91" t="s">
        <v>7</v>
      </c>
      <c r="E67" s="98" t="s">
        <v>163</v>
      </c>
    </row>
    <row r="68" spans="3:5">
      <c r="D68" s="91"/>
      <c r="E68" s="98"/>
    </row>
    <row r="69" spans="3:5">
      <c r="C69" t="s">
        <v>70</v>
      </c>
      <c r="D69" t="s">
        <v>185</v>
      </c>
    </row>
    <row r="70" spans="3:5">
      <c r="D70" s="168" t="s">
        <v>186</v>
      </c>
      <c r="E70" s="169"/>
    </row>
    <row r="71" spans="3:5">
      <c r="C71" t="s">
        <v>159</v>
      </c>
      <c r="D71" s="91" t="s">
        <v>7</v>
      </c>
      <c r="E71" s="98" t="s">
        <v>171</v>
      </c>
    </row>
    <row r="72" spans="3:5">
      <c r="C72" t="s">
        <v>161</v>
      </c>
      <c r="D72" s="91" t="s">
        <v>7</v>
      </c>
      <c r="E72" s="98" t="s">
        <v>187</v>
      </c>
    </row>
    <row r="73" spans="3:5" s="93" customFormat="1" ht="26.4">
      <c r="C73" s="93" t="s">
        <v>162</v>
      </c>
      <c r="D73" s="95" t="s">
        <v>7</v>
      </c>
      <c r="E73" s="99" t="s">
        <v>197</v>
      </c>
    </row>
    <row r="74" spans="3:5">
      <c r="C74" t="s">
        <v>164</v>
      </c>
      <c r="D74" s="91" t="s">
        <v>7</v>
      </c>
      <c r="E74" s="98" t="s">
        <v>195</v>
      </c>
    </row>
    <row r="75" spans="3:5">
      <c r="C75" t="s">
        <v>166</v>
      </c>
      <c r="D75" s="91" t="s">
        <v>7</v>
      </c>
      <c r="E75" s="98" t="s">
        <v>163</v>
      </c>
    </row>
    <row r="76" spans="3:5">
      <c r="D76" s="88"/>
      <c r="E76" s="98"/>
    </row>
    <row r="77" spans="3:5">
      <c r="C77" t="s">
        <v>78</v>
      </c>
      <c r="D77" t="s">
        <v>79</v>
      </c>
    </row>
    <row r="78" spans="3:5" ht="42" customHeight="1">
      <c r="D78" s="168" t="s">
        <v>189</v>
      </c>
      <c r="E78" s="169"/>
    </row>
    <row r="79" spans="3:5">
      <c r="C79" t="s">
        <v>159</v>
      </c>
      <c r="D79" s="91" t="s">
        <v>7</v>
      </c>
      <c r="E79" s="98" t="s">
        <v>171</v>
      </c>
    </row>
    <row r="80" spans="3:5" s="93" customFormat="1" ht="39.6">
      <c r="C80" s="93" t="s">
        <v>161</v>
      </c>
      <c r="D80" s="95" t="s">
        <v>7</v>
      </c>
      <c r="E80" s="99" t="s">
        <v>191</v>
      </c>
    </row>
    <row r="81" spans="2:5" s="93" customFormat="1" ht="26.4">
      <c r="C81" s="93" t="s">
        <v>162</v>
      </c>
      <c r="D81" s="95" t="s">
        <v>7</v>
      </c>
      <c r="E81" s="99" t="s">
        <v>190</v>
      </c>
    </row>
    <row r="82" spans="2:5">
      <c r="C82" t="s">
        <v>164</v>
      </c>
      <c r="D82" s="91" t="s">
        <v>7</v>
      </c>
      <c r="E82" s="98" t="s">
        <v>195</v>
      </c>
    </row>
    <row r="83" spans="2:5">
      <c r="C83" t="s">
        <v>166</v>
      </c>
      <c r="D83" s="91" t="s">
        <v>7</v>
      </c>
      <c r="E83" s="98" t="s">
        <v>163</v>
      </c>
    </row>
    <row r="86" spans="2:5">
      <c r="B86" t="s">
        <v>20</v>
      </c>
      <c r="C86" t="s">
        <v>82</v>
      </c>
    </row>
    <row r="87" spans="2:5">
      <c r="C87" t="s">
        <v>83</v>
      </c>
      <c r="D87" t="s">
        <v>100</v>
      </c>
    </row>
    <row r="88" spans="2:5">
      <c r="D88" s="169" t="s">
        <v>192</v>
      </c>
      <c r="E88" s="169"/>
    </row>
    <row r="90" spans="2:5">
      <c r="C90" t="s">
        <v>84</v>
      </c>
      <c r="D90" t="s">
        <v>99</v>
      </c>
    </row>
    <row r="91" spans="2:5" ht="25.5" customHeight="1">
      <c r="D91" s="169" t="s">
        <v>196</v>
      </c>
      <c r="E91" s="169"/>
    </row>
    <row r="93" spans="2:5">
      <c r="C93" t="s">
        <v>85</v>
      </c>
      <c r="D93" t="s">
        <v>123</v>
      </c>
    </row>
    <row r="94" spans="2:5" ht="25.5" customHeight="1">
      <c r="D94" s="169" t="s">
        <v>133</v>
      </c>
      <c r="E94" s="169"/>
    </row>
    <row r="96" spans="2:5">
      <c r="C96" t="s">
        <v>86</v>
      </c>
      <c r="D96" t="s">
        <v>125</v>
      </c>
    </row>
    <row r="97" spans="3:5" ht="15.75" customHeight="1">
      <c r="D97" s="171" t="s">
        <v>134</v>
      </c>
      <c r="E97" s="171"/>
    </row>
    <row r="99" spans="3:5">
      <c r="C99" t="s">
        <v>124</v>
      </c>
      <c r="D99" t="s">
        <v>199</v>
      </c>
    </row>
    <row r="100" spans="3:5" ht="25.5" customHeight="1">
      <c r="D100" s="171" t="s">
        <v>209</v>
      </c>
      <c r="E100" s="171"/>
    </row>
    <row r="102" spans="3:5">
      <c r="C102" t="s">
        <v>201</v>
      </c>
      <c r="D102" t="s">
        <v>98</v>
      </c>
    </row>
    <row r="103" spans="3:5">
      <c r="D103" s="30" t="s">
        <v>207</v>
      </c>
    </row>
    <row r="104" spans="3:5" ht="26.4">
      <c r="D104" s="33"/>
      <c r="E104" s="100" t="s">
        <v>135</v>
      </c>
    </row>
    <row r="105" spans="3:5">
      <c r="D105" s="30" t="s">
        <v>208</v>
      </c>
    </row>
    <row r="106" spans="3:5" ht="26.4">
      <c r="E106" s="100" t="s">
        <v>136</v>
      </c>
    </row>
  </sheetData>
  <sheetProtection selectLockedCells="1"/>
  <mergeCells count="12">
    <mergeCell ref="D100:E100"/>
    <mergeCell ref="D78:E78"/>
    <mergeCell ref="D88:E88"/>
    <mergeCell ref="D91:E91"/>
    <mergeCell ref="D94:E94"/>
    <mergeCell ref="D97:E97"/>
    <mergeCell ref="D70:E70"/>
    <mergeCell ref="B1:E1"/>
    <mergeCell ref="D13:E13"/>
    <mergeCell ref="D23:E23"/>
    <mergeCell ref="D50:E50"/>
    <mergeCell ref="D60:E60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ACER</cp:lastModifiedBy>
  <cp:lastPrinted>2016-07-26T01:55:30Z</cp:lastPrinted>
  <dcterms:created xsi:type="dcterms:W3CDTF">2008-08-05T02:40:15Z</dcterms:created>
  <dcterms:modified xsi:type="dcterms:W3CDTF">2016-08-01T06:53:13Z</dcterms:modified>
</cp:coreProperties>
</file>